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nchors" sheetId="2" state="visible" r:id="rId4"/>
    <sheet name="Stack" sheetId="3" state="visible" r:id="rId5"/>
    <sheet name="Diagnosis" sheetId="4" state="visible" r:id="rId6"/>
    <sheet name="Review Log" sheetId="5" state="visible" r:id="rId7"/>
    <sheet name="Thresholds" sheetId="6" state="visible" r:id="rId8"/>
    <sheet name="Snapshot" sheetId="7" state="visible" r:id="rId9"/>
  </sheets>
  <definedNames>
    <definedName function="false" hidden="false" localSheetId="1" name="_xlnm.Print_Area" vbProcedure="false">Anchors!$A$1:$V$26</definedName>
    <definedName function="false" hidden="false" localSheetId="1" name="_xlnm.Print_Titles" vbProcedure="false">Anchors!$6:$6</definedName>
    <definedName function="false" hidden="false" localSheetId="3" name="_xlnm.Print_Titles" vbProcedure="false">Diagnosis!$6:$6</definedName>
    <definedName function="false" hidden="false" localSheetId="4" name="_xlnm.Print_Area" vbProcedure="false">'Review Log'!$A$1:$E$26</definedName>
    <definedName function="false" hidden="false" localSheetId="4" name="_xlnm.Print_Titles" vbProcedure="false">'Review Log'!$6:$6</definedName>
    <definedName function="false" hidden="false" localSheetId="6" name="_xlnm.Print_Titles" vbProcedure="false">Snapshot!$6:$6</definedName>
    <definedName function="false" hidden="false" localSheetId="2" name="_xlnm.Print_Area" vbProcedure="false">Stack!$A$1:$Y$26</definedName>
    <definedName function="false" hidden="false" localSheetId="2" name="_xlnm.Print_Titles" vbProcedure="false">Stack!$6:$6</definedName>
    <definedName function="false" hidden="false" localSheetId="5" name="_xlnm.Print_Titles" vbProcedure="false">Thresholds!$6:$6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<sst xmlns="http://schemas.openxmlformats.org/spreadsheetml/2006/main" count="257" uniqueCount="162">
  <si>
    <t xml:space="preserve">THE STACK BUILDER</t>
  </si>
  <si>
    <t xml:space="preserve">Habit stacking with the arithmetic done. The individual track of The Stack.   cnnctd.work</t>
  </si>
  <si>
    <t xml:space="preserve">WHAT THIS DOES THAT A HABIT TRACKER DOES NOT</t>
  </si>
  <si>
    <t xml:space="preserve">It scores the anchors, not just the behaviours. Every tracker asks whether you did the thing.</t>
  </si>
  <si>
    <t xml:space="preserve">None of them ask how reliably the thing you attached it to actually happens — and that number</t>
  </si>
  <si>
    <t xml:space="preserve">sets a hard ceiling. If you attached reading to getting home from work, and getting home at a</t>
  </si>
  <si>
    <t xml:space="preserve">consistent time happens nine days in fourteen, your reading habit cannot beat 64%. You can be</t>
  </si>
  <si>
    <t xml:space="preserve">flawless and still look like you are failing.</t>
  </si>
  <si>
    <t xml:space="preserve">HOW TO FILL IT IN</t>
  </si>
  <si>
    <t xml:space="preserve">ANCHORS — list the things you already do. Then tick the days each one actually happened over the</t>
  </si>
  <si>
    <t xml:space="preserve">last fortnight. Honestly. The whole file depends on this being true rather than aspirational.</t>
  </si>
  <si>
    <t xml:space="preserve">STACK — one row per behaviour you have attached to an anchor, with the same fourteen ticks.</t>
  </si>
  <si>
    <t xml:space="preserve">REVIEW LOG — once a week, four lines. This is the step everybody skips.</t>
  </si>
  <si>
    <t xml:space="preserve">SNAPSHOT — three questions at the end, if you want a second pair of eyes on it.</t>
  </si>
  <si>
    <t xml:space="preserve">WHICH SHEETS WORK IT OUT FOR YOU</t>
  </si>
  <si>
    <t xml:space="preserve">DIAGNOSIS — nine signals. Do not type here.</t>
  </si>
  <si>
    <t xml:space="preserve">THRESHOLDS — what counts as reliable. Change them, but not on the back of one bad fortnight.</t>
  </si>
  <si>
    <t xml:space="preserve">COLOUR CONVENTION</t>
  </si>
  <si>
    <t xml:space="preserve">BLUE text on pale blue  =  you type here.</t>
  </si>
  <si>
    <t xml:space="preserve">GREY text on pale grey  =  calculated. Leave it alone, especially the uncomfortable ones.</t>
  </si>
  <si>
    <t xml:space="preserve">GREEN text on pale green  =  a setting you are allowed to change.</t>
  </si>
  <si>
    <t xml:space="preserve">THE DISTINCTION THE WHOLE FILE EXISTS TO MAKE</t>
  </si>
  <si>
    <t xml:space="preserve">Below your ceiling is a discipline problem. The anchor fired and you did not follow through.</t>
  </si>
  <si>
    <t xml:space="preserve">At your ceiling is a design problem. You did everything available and the anchor was the limit.</t>
  </si>
  <si>
    <t xml:space="preserve">These need opposite responses, and almost everybody treats the second as the first. That is how</t>
  </si>
  <si>
    <t xml:space="preserve">people end up concluding they are bad at habits, when what they actually did was attach</t>
  </si>
  <si>
    <t xml:space="preserve">something they cared about to an event that does not reliably happen.</t>
  </si>
  <si>
    <t xml:space="preserve">THE EXAMPLE ROWS ARE INVENTED</t>
  </si>
  <si>
    <t xml:space="preserve">Rows 7 down on both sheets belong to a made-up person having a fairly ordinary fortnight, so</t>
  </si>
  <si>
    <t xml:space="preserve">Diagnosis has something to chew on. Delete them before you start, and do not be surprised when</t>
  </si>
  <si>
    <t xml:space="preserve">your own first fortnight looks worse than theirs. Almost everyone's does.</t>
  </si>
  <si>
    <t xml:space="preserve">FOURTEEN DAYS, THEN LOOK. NOT BEFORE.</t>
  </si>
  <si>
    <t xml:space="preserve">A stack cannot be judged on four days. Fill in the ticks daily, ignore the Diagnosis sheet</t>
  </si>
  <si>
    <t xml:space="preserve">entirely for two weeks, and then read it once. Checking the numbers every morning turns a</t>
  </si>
  <si>
    <t xml:space="preserve">measurement into a mood, and a mood is the thing that makes people quit in week two.</t>
  </si>
  <si>
    <t xml:space="preserve">ANCHORS</t>
  </si>
  <si>
    <t xml:space="preserve">The things you already do. Tick the days each one actually happened — honestly, including the days you would rather not count.</t>
  </si>
  <si>
    <t xml:space="preserve">ID</t>
  </si>
  <si>
    <t xml:space="preserve">THE ANCHOR</t>
  </si>
  <si>
    <t xml:space="preserve">WHEN IT HAPPENS</t>
  </si>
  <si>
    <t xml:space="preserve">DOES IT HAVE A CLEAR END?</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</si>
  <si>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</si>
  <si>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</si>
  <si>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</si>
  <si>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</si>
  <si>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</si>
  <si>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</si>
  <si>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</si>
  <si>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</si>
  <si>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</si>
  <si>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</si>
  <si>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</si>
  <si>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</si>
  <si>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</si>
  <si>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</si>
  <si>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FIRED</t>
  </si>
  <si>
    <t xml:space="preserve">RELIABILITY</t>
  </si>
  <si>
    <t xml:space="preserve">GRADE</t>
  </si>
  <si>
    <t xml:space="preserve">WHAT IS WRONG WITH THIS ROW</t>
  </si>
  <si>
    <t xml:space="preserve">First coffee</t>
  </si>
  <si>
    <t xml:space="preserve">Every morning, 06:30ish</t>
  </si>
  <si>
    <t xml:space="preserve">Yes — it clearly ends</t>
  </si>
  <si>
    <t xml:space="preserve">Y</t>
  </si>
  <si>
    <t xml:space="preserve">Opening the laptop</t>
  </si>
  <si>
    <t xml:space="preserve">Weekdays, about 08:15</t>
  </si>
  <si>
    <t xml:space="preserve">Getting home</t>
  </si>
  <si>
    <t xml:space="preserve">Weekdays, varies a lot</t>
  </si>
  <si>
    <t xml:space="preserve">No — it just tails off</t>
  </si>
  <si>
    <t xml:space="preserve">Last email check</t>
  </si>
  <si>
    <t xml:space="preserve">Most evenings</t>
  </si>
  <si>
    <t xml:space="preserve">Sort of</t>
  </si>
  <si>
    <t xml:space="preserve">STACK</t>
  </si>
  <si>
    <t xml:space="preserve">One row per behaviour you have attached to an anchor. Tick the same fourteen days.</t>
  </si>
  <si>
    <t xml:space="preserve">THE BEHAVIOUR</t>
  </si>
  <si>
    <t xml:space="preserve">ATTACHED TO</t>
  </si>
  <si>
    <t xml:space="preserve">POSITION</t>
  </si>
  <si>
    <t xml:space="preserve">MINUTES</t>
  </si>
  <si>
    <t xml:space="preserve">STARTED</t>
  </si>
  <si>
    <t xml:space="preserve">DONE</t>
  </si>
  <si>
    <t xml:space="preserve">ADHERENCE</t>
  </si>
  <si>
    <t xml:space="preserve">YOUR CEILING</t>
  </si>
  <si>
    <t xml:space="preserve">GAP TO CEILING</t>
  </si>
  <si>
    <t xml:space="preserve">Ten minutes reading</t>
  </si>
  <si>
    <t xml:space="preserve">AN-1</t>
  </si>
  <si>
    <t xml:space="preserve">Write the day's three priorities</t>
  </si>
  <si>
    <t xml:space="preserve">AN-2</t>
  </si>
  <si>
    <t xml:space="preserve">Clear the inbox to zero</t>
  </si>
  <si>
    <t xml:space="preserve">Twenty minutes on the side project</t>
  </si>
  <si>
    <t xml:space="preserve">AN-3</t>
  </si>
  <si>
    <t xml:space="preserve">Plan tomorrow before closing</t>
  </si>
  <si>
    <t xml:space="preserve">AN-4</t>
  </si>
  <si>
    <t xml:space="preserve">DIAGNOSIS</t>
  </si>
  <si>
    <t xml:space="preserve">Reads the Anchors and the Stack. The point of this sheet is telling design problems from discipline problems.</t>
  </si>
  <si>
    <t xml:space="preserve">SIGNAL</t>
  </si>
  <si>
    <t xml:space="preserve">VALUE</t>
  </si>
  <si>
    <t xml:space="preserve">VERDICT</t>
  </si>
  <si>
    <t xml:space="preserve">WHAT IT MEANS</t>
  </si>
  <si>
    <t xml:space="preserve">Behaviours in the stack</t>
  </si>
  <si>
    <t xml:space="preserve">Context. Four is a stack. Eleven is a wish list, and wish lists are how people conclude they are bad at habits.</t>
  </si>
  <si>
    <t xml:space="preserve">Your ceiling</t>
  </si>
  <si>
    <t xml:space="preserve">The reliability of the weakest anchor you are actually using. No habit attached to it can beat this number, however disciplined you are. If it says 64%, then 64% is your maximum and the 36% you have been calling a personal failing is arithmetic.</t>
  </si>
  <si>
    <t xml:space="preserve">Behaviours on an anchor too weak to carry them</t>
  </si>
  <si>
    <t xml:space="preserve">A design problem, not a discipline one. Trying harder cannot fix these — the thing you attached to does not reliably happen, so neither can the habit.</t>
  </si>
  <si>
    <t xml:space="preserve">Behaviours running under their ceiling</t>
  </si>
  <si>
    <t xml:space="preserve">The genuinely uncomfortable number. The anchor fired and you did not follow through. This is the only line on this sheet that is actually about discipline.</t>
  </si>
  <si>
    <t xml:space="preserve">Behaviours at their ceiling</t>
  </si>
  <si>
    <t xml:space="preserve">You are doing everything the anchor allowed. Any further gain has to come from a better anchor, not more effort. Most people spend months pushing on this and call it a willpower failure.</t>
  </si>
  <si>
    <t xml:space="preserve">Average adherence at position 1</t>
  </si>
  <si>
    <t xml:space="preserve">The first behaviour on an anchor. This is close to the best your system does.</t>
  </si>
  <si>
    <t xml:space="preserve">Average adherence at position 3 or deeper</t>
  </si>
  <si>
    <t xml:space="preserve">Where stacks shed. If this is far below position one, the chain is too long rather than the behaviours being wrong.</t>
  </si>
  <si>
    <t xml:space="preserve">Anchors carrying more than the threshold</t>
  </si>
  <si>
    <t xml:space="preserve">One anchor doing too much work. Split the stack across a second anchor rather than asking the first one to carry a project.</t>
  </si>
  <si>
    <t xml:space="preserve">Minutes a day the whole stack costs</t>
  </si>
  <si>
    <t xml:space="preserve">Add it up before you add anything else. A stack that costs an hour is not a stack, it is a second job you scheduled at 6am.</t>
  </si>
  <si>
    <t xml:space="preserve">THE ONLY DISTINCTION THAT MATTERS ON THIS SHEET</t>
  </si>
  <si>
    <t xml:space="preserve">Two rows above look similar and mean opposite things. "On an anchor too weak to carry them" is a</t>
  </si>
  <si>
    <t xml:space="preserve">design problem — the fix is a different anchor and no amount of resolve will substitute. "Running</t>
  </si>
  <si>
    <t xml:space="preserve">under their ceiling" is a discipline problem — the anchor fired, and you did not.</t>
  </si>
  <si>
    <t xml:space="preserve">Almost everybody treats the first as the second. That is why people conclude they are bad at</t>
  </si>
  <si>
    <t xml:space="preserve">habits when what they actually did was attach something important to getting home from work.</t>
  </si>
  <si>
    <t xml:space="preserve">REVIEW LOG</t>
  </si>
  <si>
    <t xml:space="preserve">Once a week, four lines. This is the Review step, and it is the one people skip.</t>
  </si>
  <si>
    <t xml:space="preserve">WEEK ENDING</t>
  </si>
  <si>
    <t xml:space="preserve">WHAT HELD</t>
  </si>
  <si>
    <t xml:space="preserve">WHAT SLIPPED, AND WHAT WAS HAPPENING THAT WEEK</t>
  </si>
  <si>
    <t xml:space="preserve">ONE CHANGE FOR NEXT WEEK</t>
  </si>
  <si>
    <t xml:space="preserve">DID YOU MAKE LAST WEEK'S CHANGE?</t>
  </si>
  <si>
    <t xml:space="preserve">Reading held every day. It is attached to coffee and coffee never misses.</t>
  </si>
  <si>
    <t xml:space="preserve">Inbox to zero collapsed. Two days away, and it never recovered — it is third on that anchor.</t>
  </si>
  <si>
    <t xml:space="preserve">Drop inbox-to-zero for a fortnight. Get priorities back to daily first.</t>
  </si>
  <si>
    <t xml:space="preserve">THRESHOLDS</t>
  </si>
  <si>
    <t xml:space="preserve">What counts as reliable. Change them once you know your own pattern.</t>
  </si>
  <si>
    <t xml:space="preserve">SETTING</t>
  </si>
  <si>
    <t xml:space="preserve">WHY THIS NUMBER</t>
  </si>
  <si>
    <t xml:space="preserve">Anchor reliability below which it cannot carry a habit</t>
  </si>
  <si>
    <t xml:space="preserve">An anchor that fires twelve days in fourteen can carry something. Below that you are attaching a habit to a coin flip and then blaming yourself for the result.</t>
  </si>
  <si>
    <t xml:space="preserve">Points below your ceiling before it is a discipline gap</t>
  </si>
  <si>
    <t xml:space="preserve">Some slack is normal — you were ill, you travelled. A persistent gap between what the anchor allowed and what you did is the only part of this that is actually about discipline.</t>
  </si>
  <si>
    <t xml:space="preserve">Behaviours on one anchor before it is overloaded</t>
  </si>
  <si>
    <t xml:space="preserve">Three is where most stacks start shedding. A fourth behaviour does not fail on its own merit, it fails because the chain became long enough to feel like a project.</t>
  </si>
  <si>
    <t xml:space="preserve">Minutes a stack can take before it stops riding along</t>
  </si>
  <si>
    <t xml:space="preserve">Under ten minutes it rides on the anchor. Past that it becomes a separate thing you have to decide to do, and deciding is exactly what stacking was meant to remove.</t>
  </si>
  <si>
    <t xml:space="preserve">Do not tune these on a bad fortnight</t>
  </si>
  <si>
    <t xml:space="preserve">The temptation after a poor two weeks is to lower the anchor threshold until everything reads green. That does not make the stack hold. It makes the file agree with you, which is the one thing it is not for.</t>
  </si>
  <si>
    <t xml:space="preserve">SNAPSHOT</t>
  </si>
  <si>
    <t xml:space="preserve">Two full fortnights in, send it back if you want a second pair of eyes.</t>
  </si>
  <si>
    <t xml:space="preserve">This one is personal rather than commercial, so there is no pitch attached to it. If the numbers are useful and you never speak to us, that is a completely fine outcome and the file works the same.</t>
  </si>
  <si>
    <t xml:space="preserve">PULLED FROM YOUR STACK</t>
  </si>
  <si>
    <t xml:space="preserve">On an anchor too weak to carry them</t>
  </si>
  <si>
    <t xml:space="preserve">Running under their ceiling</t>
  </si>
  <si>
    <t xml:space="preserve">Adherence at position 1</t>
  </si>
  <si>
    <t xml:space="preserve">Adherence at position 3 or deeper</t>
  </si>
  <si>
    <t xml:space="preserve">Minutes a day the stack costs</t>
  </si>
  <si>
    <t xml:space="preserve">WHAT WE CANNOT COMPUTE</t>
  </si>
  <si>
    <t xml:space="preserve">What you were actually trying to change</t>
  </si>
  <si>
    <t xml:space="preserve">Which behaviour you would keep if you could only keep one</t>
  </si>
  <si>
    <t xml:space="preserve">What happened on the days it did not hold</t>
  </si>
  <si>
    <t xml:space="preserve">IF YOU DO WANT TO TALK</t>
  </si>
  <si>
    <t xml:space="preserve">Email it to connect@cnnctd.work. The third question is the one worth answering properly — the days it did not hold are where the design problem is, and they are never random.</t>
  </si>
  <si>
    <t xml:space="preserve">This is the individual half of Discipline Stacking. The business half is a different set of files, and there is an assessment that tells you which one you actually need first.</t>
  </si>
  <si>
    <t xml:space="preserve">We do not share this file, we do not sell it on, and we do not add you to anything. cnnctd.work</t>
  </si>
</sst>
</file>

<file path=xl/styles.xml><?xml version="1.0" encoding="utf-8"?>
<styleSheet xmlns="http://schemas.openxmlformats.org/spreadsheetml/2006/main">
  <numFmts count="6">
    <numFmt numFmtId="164" formatCode="General"/>
    <numFmt numFmtId="165" formatCode="@"/>
    <numFmt numFmtId="166" formatCode="General"/>
    <numFmt numFmtId="167" formatCode="0%"/>
    <numFmt numFmtId="168" formatCode="yyyy\-mm\-dd"/>
    <numFmt numFmtId="169" formatCode="0"/>
  </numFmts>
  <fonts count="16">
    <font>
      <sz val="11"/>
      <color theme="1"/>
      <name val="Calibri"/>
      <family val="2"/>
      <charset val="1"/>
    </font>
    <font>
      <sz val="10"/>
      <name val="Arial"/>
      <family val="0"/>
    </font>
    <font>
      <sz val="10"/>
      <name val="Arial"/>
      <family val="0"/>
    </font>
    <font>
      <sz val="10"/>
      <name val="Arial"/>
      <family val="0"/>
    </font>
    <font>
      <b val="true"/>
      <sz val="15"/>
      <color rgb="FF1F1F1F"/>
      <name val="Arial"/>
      <family val="0"/>
      <charset val="1"/>
    </font>
    <font>
      <sz val="9"/>
      <color rgb="FF757575"/>
      <name val="Arial"/>
      <family val="0"/>
      <charset val="1"/>
    </font>
    <font>
      <b val="true"/>
      <sz val="9"/>
      <color rgb="FF2F6F2A"/>
      <name val="Arial"/>
      <family val="0"/>
      <charset val="1"/>
    </font>
    <font>
      <sz val="10"/>
      <color rgb="FF333333"/>
      <name val="Arial"/>
      <family val="0"/>
      <charset val="1"/>
    </font>
    <font>
      <b val="true"/>
      <sz val="10"/>
      <color rgb="FFFFFFFF"/>
      <name val="Arial"/>
      <family val="0"/>
      <charset val="1"/>
    </font>
    <font>
      <b val="true"/>
      <sz val="10"/>
      <color rgb="FF69BD45"/>
      <name val="Arial"/>
      <family val="0"/>
      <charset val="1"/>
    </font>
    <font>
      <b val="true"/>
      <sz val="9"/>
      <color rgb="FFFFFFFF"/>
      <name val="Arial"/>
      <family val="0"/>
      <charset val="1"/>
    </font>
    <font>
      <b val="true"/>
      <sz val="9"/>
      <color rgb="FF69BD45"/>
      <name val="Arial"/>
      <family val="0"/>
      <charset val="1"/>
    </font>
    <font>
      <sz val="10"/>
      <color rgb="FF27769A"/>
      <name val="Arial"/>
      <family val="0"/>
      <charset val="1"/>
    </font>
    <font>
      <b val="true"/>
      <sz val="9"/>
      <color rgb="FF757575"/>
      <name val="Arial"/>
      <family val="0"/>
      <charset val="1"/>
    </font>
    <font>
      <b val="true"/>
      <sz val="10"/>
      <color rgb="FF2F6F2A"/>
      <name val="Arial"/>
      <family val="0"/>
      <charset val="1"/>
    </font>
    <font>
      <b val="true"/>
      <sz val="10"/>
      <color rgb="FF1F1F1F"/>
      <name val="Arial"/>
      <family val="0"/>
      <charset val="1"/>
    </font>
  </fonts>
  <fills count="7">
    <fill>
      <patternFill patternType="none"/>
    </fill>
    <fill>
      <patternFill patternType="gray125"/>
    </fill>
    <fill>
      <patternFill patternType="solid">
        <fgColor rgb="FF69BD45"/>
        <bgColor rgb="FF339966"/>
      </patternFill>
    </fill>
    <fill>
      <patternFill patternType="solid">
        <fgColor rgb="FF1F1F1F"/>
        <bgColor rgb="FF333333"/>
      </patternFill>
    </fill>
    <fill>
      <patternFill patternType="solid">
        <fgColor rgb="FFEDEDED"/>
        <bgColor rgb="FFEDF6E8"/>
      </patternFill>
    </fill>
    <fill>
      <patternFill patternType="solid">
        <fgColor rgb="FFF0F6F9"/>
        <bgColor rgb="FFEDF6E8"/>
      </patternFill>
    </fill>
    <fill>
      <patternFill patternType="solid">
        <fgColor rgb="FFEDF6E8"/>
        <bgColor rgb="FFF0F6F9"/>
      </patternFill>
    </fill>
  </fills>
  <borders count="2">
    <border diagonalUp="false" diagonalDown="false">
      <left/>
      <right/>
      <top/>
      <bottom/>
      <diagonal/>
    </border>
    <border diagonalUp="false" diagonalDown="false">
      <left style="thin">
        <color rgb="FFC2C2C2"/>
      </left>
      <right style="thin">
        <color rgb="FFC2C2C2"/>
      </right>
      <top style="thin">
        <color rgb="FFC2C2C2"/>
      </top>
      <bottom style="thin">
        <color rgb="FFC2C2C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true" indent="0" shrinkToFit="false"/>
      <protection locked="true" hidden="false"/>
    </xf>
    <xf numFmtId="164" fontId="9" fillId="3" borderId="0" xfId="0" applyFont="true" applyBorder="false" applyAlignment="true" applyProtection="false">
      <alignment horizontal="general" vertical="center" textRotation="0" wrapText="true" indent="0" shrinkToFit="false"/>
      <protection locked="true" hidden="false"/>
    </xf>
    <xf numFmtId="164" fontId="10" fillId="3" borderId="0" xfId="0" applyFont="true" applyBorder="false" applyAlignment="true" applyProtection="false">
      <alignment horizontal="center" vertical="center" textRotation="0" wrapText="false" indent="0" shrinkToFit="false"/>
      <protection locked="true" hidden="false"/>
    </xf>
    <xf numFmtId="164" fontId="10" fillId="3" borderId="0" xfId="0" applyFont="true" applyBorder="false" applyAlignment="true" applyProtection="false">
      <alignment horizontal="general" vertical="center" textRotation="0" wrapText="true" indent="0" shrinkToFit="false"/>
      <protection locked="true" hidden="false"/>
    </xf>
    <xf numFmtId="164" fontId="11" fillId="3" borderId="0" xfId="0" applyFont="true" applyBorder="false" applyAlignment="true" applyProtection="false">
      <alignment horizontal="general" vertical="center" textRotation="0" wrapText="true" indent="0" shrinkToFit="false"/>
      <protection locked="true" hidden="false"/>
    </xf>
    <xf numFmtId="165" fontId="7" fillId="4"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general" vertical="top" textRotation="0" wrapText="tru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6" fontId="7" fillId="4" borderId="1" xfId="0" applyFont="true" applyBorder="true" applyAlignment="true" applyProtection="false">
      <alignment horizontal="center" vertical="center" textRotation="0" wrapText="false" indent="0" shrinkToFit="false"/>
      <protection locked="true" hidden="false"/>
    </xf>
    <xf numFmtId="167" fontId="7" fillId="4" borderId="1" xfId="0" applyFont="true" applyBorder="true" applyAlignment="true" applyProtection="false">
      <alignment horizontal="center" vertical="center" textRotation="0" wrapText="false" indent="0" shrinkToFit="false"/>
      <protection locked="true" hidden="false"/>
    </xf>
    <xf numFmtId="164" fontId="7" fillId="4" borderId="1" xfId="0" applyFont="true" applyBorder="true" applyAlignment="true" applyProtection="false">
      <alignment horizontal="center" vertical="center" textRotation="0" wrapText="false" indent="0" shrinkToFit="false"/>
      <protection locked="true" hidden="false"/>
    </xf>
    <xf numFmtId="164" fontId="7" fillId="4" borderId="1" xfId="0" applyFont="true" applyBorder="true" applyAlignment="true" applyProtection="false">
      <alignment horizontal="general" vertical="center" textRotation="0" wrapText="false" indent="1" shrinkToFit="false"/>
      <protection locked="true" hidden="false"/>
    </xf>
    <xf numFmtId="168" fontId="12" fillId="5"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7" fontId="14" fillId="6" borderId="1" xfId="0" applyFont="true" applyBorder="true" applyAlignment="true" applyProtection="false">
      <alignment horizontal="center" vertical="center" textRotation="0" wrapText="false" indent="0" shrinkToFit="false"/>
      <protection locked="true" hidden="false"/>
    </xf>
    <xf numFmtId="169" fontId="14" fillId="6"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7" fontId="7" fillId="4" borderId="1" xfId="0" applyFont="true" applyBorder="true" applyAlignment="true" applyProtection="false">
      <alignment horizontal="left" vertical="center" textRotation="0" wrapText="false" indent="1" shrinkToFit="false"/>
      <protection locked="true" hidden="false"/>
    </xf>
    <xf numFmtId="169" fontId="7" fillId="4" borderId="1"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FFFFFF"/>
        <sz val="9"/>
      </font>
      <fill>
        <patternFill>
          <bgColor rgb="FF1F1F1F"/>
        </patternFill>
      </fill>
    </dxf>
    <dxf>
      <font>
        <name val="Arial"/>
        <charset val="1"/>
        <family val="0"/>
        <b val="1"/>
        <color rgb="FF2F6F2A"/>
        <sz val="9"/>
      </font>
      <fill>
        <patternFill>
          <bgColor rgb="FFEDF6E8"/>
        </patternFill>
      </fill>
    </dxf>
  </dxfs>
  <colors>
    <indexedColors>
      <rgbColor rgb="FF000000"/>
      <rgbColor rgb="FFFFFFFF"/>
      <rgbColor rgb="FFFF0000"/>
      <rgbColor rgb="FF00FF00"/>
      <rgbColor rgb="FF0000FF"/>
      <rgbColor rgb="FFFFFF00"/>
      <rgbColor rgb="FFFF00FF"/>
      <rgbColor rgb="FF00FFFF"/>
      <rgbColor rgb="FF800000"/>
      <rgbColor rgb="FF2F6F2A"/>
      <rgbColor rgb="FF000080"/>
      <rgbColor rgb="FF808000"/>
      <rgbColor rgb="FF800080"/>
      <rgbColor rgb="FF27769A"/>
      <rgbColor rgb="FFC2C2C2"/>
      <rgbColor rgb="FF757575"/>
      <rgbColor rgb="FF9999FF"/>
      <rgbColor rgb="FF993366"/>
      <rgbColor rgb="FFEDF6E8"/>
      <rgbColor rgb="FFF0F6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69BD45"/>
      <rgbColor rgb="FFFFCC00"/>
      <rgbColor rgb="FFFF9900"/>
      <rgbColor rgb="FFFF6600"/>
      <rgbColor rgb="FF666699"/>
      <rgbColor rgb="FF969696"/>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20"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1"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29"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0"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1"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2"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33"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B1:C45"/>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B2" s="1" t="s">
        <v>0</v>
      </c>
    </row>
    <row r="3" customFormat="false" ht="13.5" hidden="false" customHeight="true" outlineLevel="0" collapsed="false">
      <c r="B3" s="2" t="s">
        <v>1</v>
      </c>
    </row>
    <row r="4" customFormat="false" ht="3" hidden="false" customHeight="true" outlineLevel="0" collapsed="false">
      <c r="B4" s="3"/>
      <c r="C4" s="3"/>
    </row>
    <row r="5" customFormat="false" ht="9" hidden="false" customHeight="true" outlineLevel="0" collapsed="false"/>
    <row r="6" customFormat="false" ht="15" hidden="false" customHeight="false" outlineLevel="0" collapsed="false">
      <c r="B6" s="4" t="s">
        <v>2</v>
      </c>
      <c r="C6" s="4"/>
    </row>
    <row r="7" customFormat="false" ht="15" hidden="false" customHeight="false" outlineLevel="0" collapsed="false">
      <c r="B7" s="5" t="s">
        <v>3</v>
      </c>
      <c r="C7" s="5"/>
    </row>
    <row r="8" customFormat="false" ht="15" hidden="false" customHeight="false" outlineLevel="0" collapsed="false">
      <c r="B8" s="5" t="s">
        <v>4</v>
      </c>
      <c r="C8" s="5"/>
    </row>
    <row r="9" customFormat="false" ht="15" hidden="false" customHeight="false" outlineLevel="0" collapsed="false">
      <c r="B9" s="5" t="s">
        <v>5</v>
      </c>
      <c r="C9" s="5"/>
    </row>
    <row r="10" customFormat="false" ht="15" hidden="false" customHeight="false" outlineLevel="0" collapsed="false">
      <c r="B10" s="5" t="s">
        <v>6</v>
      </c>
      <c r="C10" s="5"/>
    </row>
    <row r="11" customFormat="false" ht="15" hidden="false" customHeight="false" outlineLevel="0" collapsed="false">
      <c r="B11" s="5" t="s">
        <v>7</v>
      </c>
      <c r="C11" s="5"/>
    </row>
    <row r="13" customFormat="false" ht="15" hidden="false" customHeight="false" outlineLevel="0" collapsed="false">
      <c r="B13" s="4" t="s">
        <v>8</v>
      </c>
      <c r="C13" s="4"/>
    </row>
    <row r="14" customFormat="false" ht="15" hidden="false" customHeight="false" outlineLevel="0" collapsed="false">
      <c r="B14" s="5" t="s">
        <v>9</v>
      </c>
      <c r="C14" s="5"/>
    </row>
    <row r="15" customFormat="false" ht="15" hidden="false" customHeight="false" outlineLevel="0" collapsed="false">
      <c r="B15" s="5" t="s">
        <v>10</v>
      </c>
      <c r="C15" s="5"/>
    </row>
    <row r="16" customFormat="false" ht="15" hidden="false" customHeight="false" outlineLevel="0" collapsed="false">
      <c r="B16" s="5" t="s">
        <v>11</v>
      </c>
      <c r="C16" s="5"/>
    </row>
    <row r="17" customFormat="false" ht="15" hidden="false" customHeight="false" outlineLevel="0" collapsed="false">
      <c r="B17" s="5" t="s">
        <v>12</v>
      </c>
      <c r="C17" s="5"/>
    </row>
    <row r="18" customFormat="false" ht="15" hidden="false" customHeight="false" outlineLevel="0" collapsed="false">
      <c r="B18" s="5" t="s">
        <v>13</v>
      </c>
      <c r="C18" s="5"/>
    </row>
    <row r="20" customFormat="false" ht="15" hidden="false" customHeight="false" outlineLevel="0" collapsed="false">
      <c r="B20" s="4" t="s">
        <v>14</v>
      </c>
      <c r="C20" s="4"/>
    </row>
    <row r="21" customFormat="false" ht="15" hidden="false" customHeight="false" outlineLevel="0" collapsed="false">
      <c r="B21" s="5" t="s">
        <v>15</v>
      </c>
      <c r="C21" s="5"/>
    </row>
    <row r="22" customFormat="false" ht="15" hidden="false" customHeight="false" outlineLevel="0" collapsed="false">
      <c r="B22" s="5" t="s">
        <v>16</v>
      </c>
      <c r="C22" s="5"/>
    </row>
    <row r="24" customFormat="false" ht="15" hidden="false" customHeight="false" outlineLevel="0" collapsed="false">
      <c r="B24" s="4" t="s">
        <v>17</v>
      </c>
      <c r="C24" s="4"/>
    </row>
    <row r="25" customFormat="false" ht="15" hidden="false" customHeight="false" outlineLevel="0" collapsed="false">
      <c r="B25" s="5" t="s">
        <v>18</v>
      </c>
      <c r="C25" s="5"/>
    </row>
    <row r="26" customFormat="false" ht="15" hidden="false" customHeight="false" outlineLevel="0" collapsed="false">
      <c r="B26" s="5" t="s">
        <v>19</v>
      </c>
      <c r="C26" s="5"/>
    </row>
    <row r="27" customFormat="false" ht="15" hidden="false" customHeight="false" outlineLevel="0" collapsed="false">
      <c r="B27" s="5" t="s">
        <v>20</v>
      </c>
      <c r="C27" s="5"/>
    </row>
    <row r="29" customFormat="false" ht="15" hidden="false" customHeight="false" outlineLevel="0" collapsed="false">
      <c r="B29" s="4" t="s">
        <v>21</v>
      </c>
      <c r="C29" s="4"/>
    </row>
    <row r="30" customFormat="false" ht="15" hidden="false" customHeight="false" outlineLevel="0" collapsed="false">
      <c r="B30" s="5" t="s">
        <v>22</v>
      </c>
      <c r="C30" s="5"/>
    </row>
    <row r="31" customFormat="false" ht="15" hidden="false" customHeight="false" outlineLevel="0" collapsed="false">
      <c r="B31" s="5" t="s">
        <v>23</v>
      </c>
      <c r="C31" s="5"/>
    </row>
    <row r="32" customFormat="false" ht="15" hidden="false" customHeight="false" outlineLevel="0" collapsed="false">
      <c r="B32" s="5"/>
      <c r="C32" s="5"/>
    </row>
    <row r="33" customFormat="false" ht="15" hidden="false" customHeight="false" outlineLevel="0" collapsed="false">
      <c r="B33" s="5" t="s">
        <v>24</v>
      </c>
      <c r="C33" s="5"/>
    </row>
    <row r="34" customFormat="false" ht="15" hidden="false" customHeight="false" outlineLevel="0" collapsed="false">
      <c r="B34" s="5" t="s">
        <v>25</v>
      </c>
      <c r="C34" s="5"/>
    </row>
    <row r="35" customFormat="false" ht="15" hidden="false" customHeight="false" outlineLevel="0" collapsed="false">
      <c r="B35" s="5" t="s">
        <v>26</v>
      </c>
      <c r="C35" s="5"/>
    </row>
    <row r="37" customFormat="false" ht="15" hidden="false" customHeight="false" outlineLevel="0" collapsed="false">
      <c r="B37" s="4" t="s">
        <v>27</v>
      </c>
      <c r="C37" s="4"/>
    </row>
    <row r="38" customFormat="false" ht="15" hidden="false" customHeight="false" outlineLevel="0" collapsed="false">
      <c r="B38" s="5" t="s">
        <v>28</v>
      </c>
      <c r="C38" s="5"/>
    </row>
    <row r="39" customFormat="false" ht="15" hidden="false" customHeight="false" outlineLevel="0" collapsed="false">
      <c r="B39" s="5" t="s">
        <v>29</v>
      </c>
      <c r="C39" s="5"/>
    </row>
    <row r="40" customFormat="false" ht="15" hidden="false" customHeight="false" outlineLevel="0" collapsed="false">
      <c r="B40" s="5" t="s">
        <v>30</v>
      </c>
      <c r="C40" s="5"/>
    </row>
    <row r="42" customFormat="false" ht="21.75" hidden="false" customHeight="true" outlineLevel="0" collapsed="false">
      <c r="B42" s="6" t="s">
        <v>31</v>
      </c>
      <c r="C42" s="7"/>
    </row>
    <row r="43" customFormat="false" ht="15" hidden="false" customHeight="false" outlineLevel="0" collapsed="false">
      <c r="B43" s="5" t="s">
        <v>32</v>
      </c>
      <c r="C43" s="5"/>
    </row>
    <row r="44" customFormat="false" ht="15" hidden="false" customHeight="false" outlineLevel="0" collapsed="false">
      <c r="B44" s="5" t="s">
        <v>33</v>
      </c>
      <c r="C44" s="5"/>
    </row>
    <row r="45" customFormat="false" ht="15" hidden="false" customHeight="false" outlineLevel="0" collapsed="false">
      <c r="B45" s="5" t="s">
        <v>34</v>
      </c>
      <c r="C45" s="5"/>
    </row>
  </sheetData>
  <mergeCells count="33">
    <mergeCell ref="B6:C6"/>
    <mergeCell ref="B7:C7"/>
    <mergeCell ref="B8:C8"/>
    <mergeCell ref="B9:C9"/>
    <mergeCell ref="B10:C10"/>
    <mergeCell ref="B11:C11"/>
    <mergeCell ref="B13:C13"/>
    <mergeCell ref="B14:C14"/>
    <mergeCell ref="B15:C15"/>
    <mergeCell ref="B16:C16"/>
    <mergeCell ref="B17:C17"/>
    <mergeCell ref="B18:C18"/>
    <mergeCell ref="B20:C20"/>
    <mergeCell ref="B21:C21"/>
    <mergeCell ref="B22:C22"/>
    <mergeCell ref="B24:C24"/>
    <mergeCell ref="B25:C25"/>
    <mergeCell ref="B26:C26"/>
    <mergeCell ref="B27:C27"/>
    <mergeCell ref="B29:C29"/>
    <mergeCell ref="B30:C30"/>
    <mergeCell ref="B31:C31"/>
    <mergeCell ref="B32:C32"/>
    <mergeCell ref="B33:C33"/>
    <mergeCell ref="B34:C34"/>
    <mergeCell ref="B35:C35"/>
    <mergeCell ref="B37:C37"/>
    <mergeCell ref="B38:C38"/>
    <mergeCell ref="B39:C39"/>
    <mergeCell ref="B40:C40"/>
    <mergeCell ref="B43:C43"/>
    <mergeCell ref="B44:C44"/>
    <mergeCell ref="B45:C4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V2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2"/>
    <col collapsed="false" customWidth="true" hidden="false" outlineLevel="0" max="4" min="3" style="0" width="20"/>
    <col collapsed="false" customWidth="true" hidden="false" outlineLevel="0" max="18" min="5" style="0" width="4.2"/>
    <col collapsed="false" customWidth="true" hidden="false" outlineLevel="0" max="19" min="19" style="0" width="9"/>
    <col collapsed="false" customWidth="true" hidden="false" outlineLevel="0" max="20" min="20" style="0" width="12"/>
    <col collapsed="false" customWidth="true" hidden="false" outlineLevel="0" max="21" min="21" style="0" width="18"/>
    <col collapsed="false" customWidth="true" hidden="false" outlineLevel="0" max="22" min="22" style="0" width="50"/>
  </cols>
  <sheetData>
    <row r="1" customFormat="false" ht="54" hidden="false" customHeight="true" outlineLevel="0" collapsed="false"/>
    <row r="2" customFormat="false" ht="21" hidden="false" customHeight="true" outlineLevel="0" collapsed="false">
      <c r="A2" s="1" t="s">
        <v>35</v>
      </c>
    </row>
    <row r="3" customFormat="false" ht="13.5" hidden="false" customHeight="true" outlineLevel="0" collapsed="false">
      <c r="A3" s="2" t="s">
        <v>36</v>
      </c>
    </row>
    <row r="4" customFormat="false" ht="3" hidden="false" customHeight="true" outlineLevel="0" collapsed="false">
      <c r="A4" s="3"/>
      <c r="B4" s="3"/>
      <c r="C4" s="3"/>
      <c r="D4" s="3"/>
      <c r="E4" s="3"/>
      <c r="F4" s="3"/>
      <c r="G4" s="3"/>
      <c r="H4" s="3"/>
      <c r="I4" s="3"/>
      <c r="J4" s="3"/>
      <c r="K4" s="3"/>
      <c r="L4" s="3"/>
      <c r="M4" s="3"/>
      <c r="N4" s="3"/>
      <c r="O4" s="3"/>
      <c r="P4" s="3"/>
      <c r="Q4" s="3"/>
      <c r="R4" s="3"/>
      <c r="S4" s="3"/>
      <c r="T4" s="3"/>
      <c r="U4" s="3"/>
      <c r="V4" s="3"/>
    </row>
    <row r="5" customFormat="false" ht="9" hidden="false" customHeight="true" outlineLevel="0" collapsed="false"/>
    <row r="6" customFormat="false" ht="30" hidden="false" customHeight="true" outlineLevel="0" collapsed="false">
      <c r="A6" s="8" t="s">
        <v>37</v>
      </c>
      <c r="B6" s="8" t="s">
        <v>38</v>
      </c>
      <c r="C6" s="8" t="s">
        <v>39</v>
      </c>
      <c r="D6" s="9" t="s">
        <v>40</v>
      </c>
      <c r="E6" s="10" t="s">
        <v>41</v>
      </c>
      <c r="F6" s="10" t="s">
        <v>42</v>
      </c>
      <c r="G6" s="10" t="s">
        <v>43</v>
      </c>
      <c r="H6" s="10" t="s">
        <v>44</v>
      </c>
      <c r="I6" s="10" t="s">
        <v>45</v>
      </c>
      <c r="J6" s="10" t="s">
        <v>46</v>
      </c>
      <c r="K6" s="10" t="s">
        <v>47</v>
      </c>
      <c r="L6" s="10" t="s">
        <v>48</v>
      </c>
      <c r="M6" s="10" t="s">
        <v>49</v>
      </c>
      <c r="N6" s="10" t="s">
        <v>50</v>
      </c>
      <c r="O6" s="10" t="s">
        <v>51</v>
      </c>
      <c r="P6" s="10" t="s">
        <v>52</v>
      </c>
      <c r="Q6" s="10" t="s">
        <v>53</v>
      </c>
      <c r="R6" s="10" t="s">
        <v>54</v>
      </c>
      <c r="S6" s="11" t="s">
        <v>55</v>
      </c>
      <c r="T6" s="11" t="s">
        <v>56</v>
      </c>
      <c r="U6" s="11" t="s">
        <v>57</v>
      </c>
      <c r="V6" s="12" t="s">
        <v>58</v>
      </c>
    </row>
    <row r="7" customFormat="false" ht="21.75" hidden="false" customHeight="true" outlineLevel="0" collapsed="false">
      <c r="A7" s="13" t="str">
        <f aca="false">IF($B7="","","AN-"&amp;ROW()-6)</f>
        <v>AN-1</v>
      </c>
      <c r="B7" s="14" t="s">
        <v>59</v>
      </c>
      <c r="C7" s="14" t="s">
        <v>60</v>
      </c>
      <c r="D7" s="14" t="s">
        <v>61</v>
      </c>
      <c r="E7" s="15" t="s">
        <v>62</v>
      </c>
      <c r="F7" s="15" t="s">
        <v>62</v>
      </c>
      <c r="G7" s="15" t="s">
        <v>62</v>
      </c>
      <c r="H7" s="15" t="s">
        <v>62</v>
      </c>
      <c r="I7" s="15" t="s">
        <v>62</v>
      </c>
      <c r="J7" s="15" t="s">
        <v>62</v>
      </c>
      <c r="K7" s="15" t="s">
        <v>62</v>
      </c>
      <c r="L7" s="15" t="s">
        <v>62</v>
      </c>
      <c r="M7" s="15" t="s">
        <v>62</v>
      </c>
      <c r="N7" s="15" t="s">
        <v>62</v>
      </c>
      <c r="O7" s="15" t="s">
        <v>62</v>
      </c>
      <c r="P7" s="15" t="s">
        <v>62</v>
      </c>
      <c r="Q7" s="15" t="s">
        <v>62</v>
      </c>
      <c r="R7" s="15" t="s">
        <v>62</v>
      </c>
      <c r="S7" s="16" t="n">
        <f aca="false">IF($B7="","",COUNTIF($E7:$R7,"Y"))</f>
        <v>14</v>
      </c>
      <c r="T7" s="17" t="n">
        <f aca="false">IF($B7="","",$S7/14)</f>
        <v>1</v>
      </c>
      <c r="U7" s="18" t="str">
        <f aca="false">IF($B7="","",IF($T7&gt;=0.95,"Rock solid",IF($T7&gt;=Thresholds!$B$7,"Usable","Too weak to build on")))</f>
        <v>Rock solid</v>
      </c>
      <c r="V7" s="19" t="str">
        <f aca="false">IF($B7="","",IF($T7&lt;Thresholds!$B$7,"Fires "&amp;TEXT($T7,"0%")&amp;" of days. Everything on it inherits that.",IF($D7="No — it just tails off","No clear end, so nothing can attach to the end of it.",IF($D7="Sort of","Fuzzy ending. The attachment point moves, so the habit will too.",""))))</f>
        <v/>
      </c>
    </row>
    <row r="8" customFormat="false" ht="21.75" hidden="false" customHeight="true" outlineLevel="0" collapsed="false">
      <c r="A8" s="13" t="str">
        <f aca="false">IF($B8="","","AN-"&amp;ROW()-6)</f>
        <v>AN-2</v>
      </c>
      <c r="B8" s="14" t="s">
        <v>63</v>
      </c>
      <c r="C8" s="14" t="s">
        <v>64</v>
      </c>
      <c r="D8" s="14" t="s">
        <v>61</v>
      </c>
      <c r="E8" s="15" t="s">
        <v>62</v>
      </c>
      <c r="F8" s="15" t="s">
        <v>62</v>
      </c>
      <c r="G8" s="15" t="s">
        <v>62</v>
      </c>
      <c r="H8" s="15" t="s">
        <v>62</v>
      </c>
      <c r="I8" s="15" t="s">
        <v>62</v>
      </c>
      <c r="J8" s="15"/>
      <c r="K8" s="15"/>
      <c r="L8" s="15" t="s">
        <v>62</v>
      </c>
      <c r="M8" s="15" t="s">
        <v>62</v>
      </c>
      <c r="N8" s="15" t="s">
        <v>62</v>
      </c>
      <c r="O8" s="15" t="s">
        <v>62</v>
      </c>
      <c r="P8" s="15" t="s">
        <v>62</v>
      </c>
      <c r="Q8" s="15"/>
      <c r="R8" s="15"/>
      <c r="S8" s="16" t="n">
        <f aca="false">IF($B8="","",COUNTIF($E8:$R8,"Y"))</f>
        <v>10</v>
      </c>
      <c r="T8" s="17" t="n">
        <f aca="false">IF($B8="","",$S8/14)</f>
        <v>0.714285714285714</v>
      </c>
      <c r="U8" s="18" t="str">
        <f aca="false">IF($B8="","",IF($T8&gt;=0.95,"Rock solid",IF($T8&gt;=Thresholds!$B$7,"Usable","Too weak to build on")))</f>
        <v>Too weak to build on</v>
      </c>
      <c r="V8" s="19" t="str">
        <f aca="false">IF($B8="","",IF($T8&lt;Thresholds!$B$7,"Fires "&amp;TEXT($T8,"0%")&amp;" of days. Everything on it inherits that.",IF($D8="No — it just tails off","No clear end, so nothing can attach to the end of it.",IF($D8="Sort of","Fuzzy ending. The attachment point moves, so the habit will too.",""))))</f>
        <v>Fires 71% of days. Everything on it inherits that.</v>
      </c>
    </row>
    <row r="9" customFormat="false" ht="21.75" hidden="false" customHeight="true" outlineLevel="0" collapsed="false">
      <c r="A9" s="13" t="str">
        <f aca="false">IF($B9="","","AN-"&amp;ROW()-6)</f>
        <v>AN-3</v>
      </c>
      <c r="B9" s="14" t="s">
        <v>65</v>
      </c>
      <c r="C9" s="14" t="s">
        <v>66</v>
      </c>
      <c r="D9" s="14" t="s">
        <v>67</v>
      </c>
      <c r="E9" s="15" t="s">
        <v>62</v>
      </c>
      <c r="F9" s="15" t="s">
        <v>62</v>
      </c>
      <c r="G9" s="15"/>
      <c r="H9" s="15" t="s">
        <v>62</v>
      </c>
      <c r="I9" s="15"/>
      <c r="J9" s="15"/>
      <c r="K9" s="15" t="s">
        <v>62</v>
      </c>
      <c r="L9" s="15"/>
      <c r="M9" s="15" t="s">
        <v>62</v>
      </c>
      <c r="N9" s="15" t="s">
        <v>62</v>
      </c>
      <c r="O9" s="15"/>
      <c r="P9" s="15"/>
      <c r="Q9" s="15" t="s">
        <v>62</v>
      </c>
      <c r="R9" s="15"/>
      <c r="S9" s="16" t="n">
        <f aca="false">IF($B9="","",COUNTIF($E9:$R9,"Y"))</f>
        <v>7</v>
      </c>
      <c r="T9" s="17" t="n">
        <f aca="false">IF($B9="","",$S9/14)</f>
        <v>0.5</v>
      </c>
      <c r="U9" s="18" t="str">
        <f aca="false">IF($B9="","",IF($T9&gt;=0.95,"Rock solid",IF($T9&gt;=Thresholds!$B$7,"Usable","Too weak to build on")))</f>
        <v>Too weak to build on</v>
      </c>
      <c r="V9" s="19" t="str">
        <f aca="false">IF($B9="","",IF($T9&lt;Thresholds!$B$7,"Fires "&amp;TEXT($T9,"0%")&amp;" of days. Everything on it inherits that.",IF($D9="No — it just tails off","No clear end, so nothing can attach to the end of it.",IF($D9="Sort of","Fuzzy ending. The attachment point moves, so the habit will too.",""))))</f>
        <v>Fires 50% of days. Everything on it inherits that.</v>
      </c>
    </row>
    <row r="10" customFormat="false" ht="21.75" hidden="false" customHeight="true" outlineLevel="0" collapsed="false">
      <c r="A10" s="13" t="str">
        <f aca="false">IF($B10="","","AN-"&amp;ROW()-6)</f>
        <v>AN-4</v>
      </c>
      <c r="B10" s="14" t="s">
        <v>68</v>
      </c>
      <c r="C10" s="14" t="s">
        <v>69</v>
      </c>
      <c r="D10" s="14" t="s">
        <v>70</v>
      </c>
      <c r="E10" s="15" t="s">
        <v>62</v>
      </c>
      <c r="F10" s="15"/>
      <c r="G10" s="15" t="s">
        <v>62</v>
      </c>
      <c r="H10" s="15" t="s">
        <v>62</v>
      </c>
      <c r="I10" s="15" t="s">
        <v>62</v>
      </c>
      <c r="J10" s="15"/>
      <c r="K10" s="15"/>
      <c r="L10" s="15" t="s">
        <v>62</v>
      </c>
      <c r="M10" s="15" t="s">
        <v>62</v>
      </c>
      <c r="N10" s="15"/>
      <c r="O10" s="15" t="s">
        <v>62</v>
      </c>
      <c r="P10" s="15" t="s">
        <v>62</v>
      </c>
      <c r="Q10" s="15"/>
      <c r="R10" s="15"/>
      <c r="S10" s="16" t="n">
        <f aca="false">IF($B10="","",COUNTIF($E10:$R10,"Y"))</f>
        <v>8</v>
      </c>
      <c r="T10" s="17" t="n">
        <f aca="false">IF($B10="","",$S10/14)</f>
        <v>0.571428571428571</v>
      </c>
      <c r="U10" s="18" t="str">
        <f aca="false">IF($B10="","",IF($T10&gt;=0.95,"Rock solid",IF($T10&gt;=Thresholds!$B$7,"Usable","Too weak to build on")))</f>
        <v>Too weak to build on</v>
      </c>
      <c r="V10" s="19" t="str">
        <f aca="false">IF($B10="","",IF($T10&lt;Thresholds!$B$7,"Fires "&amp;TEXT($T10,"0%")&amp;" of days. Everything on it inherits that.",IF($D10="No — it just tails off","No clear end, so nothing can attach to the end of it.",IF($D10="Sort of","Fuzzy ending. The attachment point moves, so the habit will too.",""))))</f>
        <v>Fires 57% of days. Everything on it inherits that.</v>
      </c>
    </row>
    <row r="11" customFormat="false" ht="21.75" hidden="false" customHeight="true" outlineLevel="0" collapsed="false">
      <c r="A11" s="13" t="str">
        <f aca="false">IF($B11="","","AN-"&amp;ROW()-6)</f>
        <v/>
      </c>
      <c r="B11" s="14"/>
      <c r="C11" s="14"/>
      <c r="D11" s="14"/>
      <c r="E11" s="15"/>
      <c r="F11" s="15"/>
      <c r="G11" s="15"/>
      <c r="H11" s="15"/>
      <c r="I11" s="15"/>
      <c r="J11" s="15"/>
      <c r="K11" s="15"/>
      <c r="L11" s="15"/>
      <c r="M11" s="15"/>
      <c r="N11" s="15"/>
      <c r="O11" s="15"/>
      <c r="P11" s="15"/>
      <c r="Q11" s="15"/>
      <c r="R11" s="15"/>
      <c r="S11" s="16" t="str">
        <f aca="false">IF($B11="","",COUNTIF($E11:$R11,"Y"))</f>
        <v/>
      </c>
      <c r="T11" s="17" t="str">
        <f aca="false">IF($B11="","",$S11/14)</f>
        <v/>
      </c>
      <c r="U11" s="18" t="str">
        <f aca="false">IF($B11="","",IF($T11&gt;=0.95,"Rock solid",IF($T11&gt;=Thresholds!$B$7,"Usable","Too weak to build on")))</f>
        <v/>
      </c>
      <c r="V11" s="19" t="str">
        <f aca="false">IF($B11="","",IF($T11&lt;Thresholds!$B$7,"Fires "&amp;TEXT($T11,"0%")&amp;" of days. Everything on it inherits that.",IF($D11="No — it just tails off","No clear end, so nothing can attach to the end of it.",IF($D11="Sort of","Fuzzy ending. The attachment point moves, so the habit will too.",""))))</f>
        <v/>
      </c>
    </row>
    <row r="12" customFormat="false" ht="21.75" hidden="false" customHeight="true" outlineLevel="0" collapsed="false">
      <c r="A12" s="13" t="str">
        <f aca="false">IF($B12="","","AN-"&amp;ROW()-6)</f>
        <v/>
      </c>
      <c r="B12" s="14"/>
      <c r="C12" s="14"/>
      <c r="D12" s="14"/>
      <c r="E12" s="15"/>
      <c r="F12" s="15"/>
      <c r="G12" s="15"/>
      <c r="H12" s="15"/>
      <c r="I12" s="15"/>
      <c r="J12" s="15"/>
      <c r="K12" s="15"/>
      <c r="L12" s="15"/>
      <c r="M12" s="15"/>
      <c r="N12" s="15"/>
      <c r="O12" s="15"/>
      <c r="P12" s="15"/>
      <c r="Q12" s="15"/>
      <c r="R12" s="15"/>
      <c r="S12" s="16" t="str">
        <f aca="false">IF($B12="","",COUNTIF($E12:$R12,"Y"))</f>
        <v/>
      </c>
      <c r="T12" s="17" t="str">
        <f aca="false">IF($B12="","",$S12/14)</f>
        <v/>
      </c>
      <c r="U12" s="18" t="str">
        <f aca="false">IF($B12="","",IF($T12&gt;=0.95,"Rock solid",IF($T12&gt;=Thresholds!$B$7,"Usable","Too weak to build on")))</f>
        <v/>
      </c>
      <c r="V12" s="19" t="str">
        <f aca="false">IF($B12="","",IF($T12&lt;Thresholds!$B$7,"Fires "&amp;TEXT($T12,"0%")&amp;" of days. Everything on it inherits that.",IF($D12="No — it just tails off","No clear end, so nothing can attach to the end of it.",IF($D12="Sort of","Fuzzy ending. The attachment point moves, so the habit will too.",""))))</f>
        <v/>
      </c>
    </row>
    <row r="13" customFormat="false" ht="21.75" hidden="false" customHeight="true" outlineLevel="0" collapsed="false">
      <c r="A13" s="13" t="str">
        <f aca="false">IF($B13="","","AN-"&amp;ROW()-6)</f>
        <v/>
      </c>
      <c r="B13" s="14"/>
      <c r="C13" s="14"/>
      <c r="D13" s="14"/>
      <c r="E13" s="15"/>
      <c r="F13" s="15"/>
      <c r="G13" s="15"/>
      <c r="H13" s="15"/>
      <c r="I13" s="15"/>
      <c r="J13" s="15"/>
      <c r="K13" s="15"/>
      <c r="L13" s="15"/>
      <c r="M13" s="15"/>
      <c r="N13" s="15"/>
      <c r="O13" s="15"/>
      <c r="P13" s="15"/>
      <c r="Q13" s="15"/>
      <c r="R13" s="15"/>
      <c r="S13" s="16" t="str">
        <f aca="false">IF($B13="","",COUNTIF($E13:$R13,"Y"))</f>
        <v/>
      </c>
      <c r="T13" s="17" t="str">
        <f aca="false">IF($B13="","",$S13/14)</f>
        <v/>
      </c>
      <c r="U13" s="18" t="str">
        <f aca="false">IF($B13="","",IF($T13&gt;=0.95,"Rock solid",IF($T13&gt;=Thresholds!$B$7,"Usable","Too weak to build on")))</f>
        <v/>
      </c>
      <c r="V13" s="19" t="str">
        <f aca="false">IF($B13="","",IF($T13&lt;Thresholds!$B$7,"Fires "&amp;TEXT($T13,"0%")&amp;" of days. Everything on it inherits that.",IF($D13="No — it just tails off","No clear end, so nothing can attach to the end of it.",IF($D13="Sort of","Fuzzy ending. The attachment point moves, so the habit will too.",""))))</f>
        <v/>
      </c>
    </row>
    <row r="14" customFormat="false" ht="21.75" hidden="false" customHeight="true" outlineLevel="0" collapsed="false">
      <c r="A14" s="13" t="str">
        <f aca="false">IF($B14="","","AN-"&amp;ROW()-6)</f>
        <v/>
      </c>
      <c r="B14" s="14"/>
      <c r="C14" s="14"/>
      <c r="D14" s="14"/>
      <c r="E14" s="15"/>
      <c r="F14" s="15"/>
      <c r="G14" s="15"/>
      <c r="H14" s="15"/>
      <c r="I14" s="15"/>
      <c r="J14" s="15"/>
      <c r="K14" s="15"/>
      <c r="L14" s="15"/>
      <c r="M14" s="15"/>
      <c r="N14" s="15"/>
      <c r="O14" s="15"/>
      <c r="P14" s="15"/>
      <c r="Q14" s="15"/>
      <c r="R14" s="15"/>
      <c r="S14" s="16" t="str">
        <f aca="false">IF($B14="","",COUNTIF($E14:$R14,"Y"))</f>
        <v/>
      </c>
      <c r="T14" s="17" t="str">
        <f aca="false">IF($B14="","",$S14/14)</f>
        <v/>
      </c>
      <c r="U14" s="18" t="str">
        <f aca="false">IF($B14="","",IF($T14&gt;=0.95,"Rock solid",IF($T14&gt;=Thresholds!$B$7,"Usable","Too weak to build on")))</f>
        <v/>
      </c>
      <c r="V14" s="19" t="str">
        <f aca="false">IF($B14="","",IF($T14&lt;Thresholds!$B$7,"Fires "&amp;TEXT($T14,"0%")&amp;" of days. Everything on it inherits that.",IF($D14="No — it just tails off","No clear end, so nothing can attach to the end of it.",IF($D14="Sort of","Fuzzy ending. The attachment point moves, so the habit will too.",""))))</f>
        <v/>
      </c>
    </row>
    <row r="15" customFormat="false" ht="21.75" hidden="false" customHeight="true" outlineLevel="0" collapsed="false">
      <c r="A15" s="13" t="str">
        <f aca="false">IF($B15="","","AN-"&amp;ROW()-6)</f>
        <v/>
      </c>
      <c r="B15" s="14"/>
      <c r="C15" s="14"/>
      <c r="D15" s="14"/>
      <c r="E15" s="15"/>
      <c r="F15" s="15"/>
      <c r="G15" s="15"/>
      <c r="H15" s="15"/>
      <c r="I15" s="15"/>
      <c r="J15" s="15"/>
      <c r="K15" s="15"/>
      <c r="L15" s="15"/>
      <c r="M15" s="15"/>
      <c r="N15" s="15"/>
      <c r="O15" s="15"/>
      <c r="P15" s="15"/>
      <c r="Q15" s="15"/>
      <c r="R15" s="15"/>
      <c r="S15" s="16" t="str">
        <f aca="false">IF($B15="","",COUNTIF($E15:$R15,"Y"))</f>
        <v/>
      </c>
      <c r="T15" s="17" t="str">
        <f aca="false">IF($B15="","",$S15/14)</f>
        <v/>
      </c>
      <c r="U15" s="18" t="str">
        <f aca="false">IF($B15="","",IF($T15&gt;=0.95,"Rock solid",IF($T15&gt;=Thresholds!$B$7,"Usable","Too weak to build on")))</f>
        <v/>
      </c>
      <c r="V15" s="19" t="str">
        <f aca="false">IF($B15="","",IF($T15&lt;Thresholds!$B$7,"Fires "&amp;TEXT($T15,"0%")&amp;" of days. Everything on it inherits that.",IF($D15="No — it just tails off","No clear end, so nothing can attach to the end of it.",IF($D15="Sort of","Fuzzy ending. The attachment point moves, so the habit will too.",""))))</f>
        <v/>
      </c>
    </row>
    <row r="16" customFormat="false" ht="21.75" hidden="false" customHeight="true" outlineLevel="0" collapsed="false">
      <c r="A16" s="13" t="str">
        <f aca="false">IF($B16="","","AN-"&amp;ROW()-6)</f>
        <v/>
      </c>
      <c r="B16" s="14"/>
      <c r="C16" s="14"/>
      <c r="D16" s="14"/>
      <c r="E16" s="15"/>
      <c r="F16" s="15"/>
      <c r="G16" s="15"/>
      <c r="H16" s="15"/>
      <c r="I16" s="15"/>
      <c r="J16" s="15"/>
      <c r="K16" s="15"/>
      <c r="L16" s="15"/>
      <c r="M16" s="15"/>
      <c r="N16" s="15"/>
      <c r="O16" s="15"/>
      <c r="P16" s="15"/>
      <c r="Q16" s="15"/>
      <c r="R16" s="15"/>
      <c r="S16" s="16" t="str">
        <f aca="false">IF($B16="","",COUNTIF($E16:$R16,"Y"))</f>
        <v/>
      </c>
      <c r="T16" s="17" t="str">
        <f aca="false">IF($B16="","",$S16/14)</f>
        <v/>
      </c>
      <c r="U16" s="18" t="str">
        <f aca="false">IF($B16="","",IF($T16&gt;=0.95,"Rock solid",IF($T16&gt;=Thresholds!$B$7,"Usable","Too weak to build on")))</f>
        <v/>
      </c>
      <c r="V16" s="19" t="str">
        <f aca="false">IF($B16="","",IF($T16&lt;Thresholds!$B$7,"Fires "&amp;TEXT($T16,"0%")&amp;" of days. Everything on it inherits that.",IF($D16="No — it just tails off","No clear end, so nothing can attach to the end of it.",IF($D16="Sort of","Fuzzy ending. The attachment point moves, so the habit will too.",""))))</f>
        <v/>
      </c>
    </row>
    <row r="17" customFormat="false" ht="21.75" hidden="false" customHeight="true" outlineLevel="0" collapsed="false">
      <c r="A17" s="13" t="str">
        <f aca="false">IF($B17="","","AN-"&amp;ROW()-6)</f>
        <v/>
      </c>
      <c r="B17" s="14"/>
      <c r="C17" s="14"/>
      <c r="D17" s="14"/>
      <c r="E17" s="15"/>
      <c r="F17" s="15"/>
      <c r="G17" s="15"/>
      <c r="H17" s="15"/>
      <c r="I17" s="15"/>
      <c r="J17" s="15"/>
      <c r="K17" s="15"/>
      <c r="L17" s="15"/>
      <c r="M17" s="15"/>
      <c r="N17" s="15"/>
      <c r="O17" s="15"/>
      <c r="P17" s="15"/>
      <c r="Q17" s="15"/>
      <c r="R17" s="15"/>
      <c r="S17" s="16" t="str">
        <f aca="false">IF($B17="","",COUNTIF($E17:$R17,"Y"))</f>
        <v/>
      </c>
      <c r="T17" s="17" t="str">
        <f aca="false">IF($B17="","",$S17/14)</f>
        <v/>
      </c>
      <c r="U17" s="18" t="str">
        <f aca="false">IF($B17="","",IF($T17&gt;=0.95,"Rock solid",IF($T17&gt;=Thresholds!$B$7,"Usable","Too weak to build on")))</f>
        <v/>
      </c>
      <c r="V17" s="19" t="str">
        <f aca="false">IF($B17="","",IF($T17&lt;Thresholds!$B$7,"Fires "&amp;TEXT($T17,"0%")&amp;" of days. Everything on it inherits that.",IF($D17="No — it just tails off","No clear end, so nothing can attach to the end of it.",IF($D17="Sort of","Fuzzy ending. The attachment point moves, so the habit will too.",""))))</f>
        <v/>
      </c>
    </row>
    <row r="18" customFormat="false" ht="21.75" hidden="false" customHeight="true" outlineLevel="0" collapsed="false">
      <c r="A18" s="13" t="str">
        <f aca="false">IF($B18="","","AN-"&amp;ROW()-6)</f>
        <v/>
      </c>
      <c r="B18" s="14"/>
      <c r="C18" s="14"/>
      <c r="D18" s="14"/>
      <c r="E18" s="15"/>
      <c r="F18" s="15"/>
      <c r="G18" s="15"/>
      <c r="H18" s="15"/>
      <c r="I18" s="15"/>
      <c r="J18" s="15"/>
      <c r="K18" s="15"/>
      <c r="L18" s="15"/>
      <c r="M18" s="15"/>
      <c r="N18" s="15"/>
      <c r="O18" s="15"/>
      <c r="P18" s="15"/>
      <c r="Q18" s="15"/>
      <c r="R18" s="15"/>
      <c r="S18" s="16" t="str">
        <f aca="false">IF($B18="","",COUNTIF($E18:$R18,"Y"))</f>
        <v/>
      </c>
      <c r="T18" s="17" t="str">
        <f aca="false">IF($B18="","",$S18/14)</f>
        <v/>
      </c>
      <c r="U18" s="18" t="str">
        <f aca="false">IF($B18="","",IF($T18&gt;=0.95,"Rock solid",IF($T18&gt;=Thresholds!$B$7,"Usable","Too weak to build on")))</f>
        <v/>
      </c>
      <c r="V18" s="19" t="str">
        <f aca="false">IF($B18="","",IF($T18&lt;Thresholds!$B$7,"Fires "&amp;TEXT($T18,"0%")&amp;" of days. Everything on it inherits that.",IF($D18="No — it just tails off","No clear end, so nothing can attach to the end of it.",IF($D18="Sort of","Fuzzy ending. The attachment point moves, so the habit will too.",""))))</f>
        <v/>
      </c>
    </row>
    <row r="19" customFormat="false" ht="21.75" hidden="false" customHeight="true" outlineLevel="0" collapsed="false">
      <c r="A19" s="13" t="str">
        <f aca="false">IF($B19="","","AN-"&amp;ROW()-6)</f>
        <v/>
      </c>
      <c r="B19" s="14"/>
      <c r="C19" s="14"/>
      <c r="D19" s="14"/>
      <c r="E19" s="15"/>
      <c r="F19" s="15"/>
      <c r="G19" s="15"/>
      <c r="H19" s="15"/>
      <c r="I19" s="15"/>
      <c r="J19" s="15"/>
      <c r="K19" s="15"/>
      <c r="L19" s="15"/>
      <c r="M19" s="15"/>
      <c r="N19" s="15"/>
      <c r="O19" s="15"/>
      <c r="P19" s="15"/>
      <c r="Q19" s="15"/>
      <c r="R19" s="15"/>
      <c r="S19" s="16" t="str">
        <f aca="false">IF($B19="","",COUNTIF($E19:$R19,"Y"))</f>
        <v/>
      </c>
      <c r="T19" s="17" t="str">
        <f aca="false">IF($B19="","",$S19/14)</f>
        <v/>
      </c>
      <c r="U19" s="18" t="str">
        <f aca="false">IF($B19="","",IF($T19&gt;=0.95,"Rock solid",IF($T19&gt;=Thresholds!$B$7,"Usable","Too weak to build on")))</f>
        <v/>
      </c>
      <c r="V19" s="19" t="str">
        <f aca="false">IF($B19="","",IF($T19&lt;Thresholds!$B$7,"Fires "&amp;TEXT($T19,"0%")&amp;" of days. Everything on it inherits that.",IF($D19="No — it just tails off","No clear end, so nothing can attach to the end of it.",IF($D19="Sort of","Fuzzy ending. The attachment point moves, so the habit will too.",""))))</f>
        <v/>
      </c>
    </row>
    <row r="20" customFormat="false" ht="21.75" hidden="false" customHeight="true" outlineLevel="0" collapsed="false">
      <c r="A20" s="13" t="str">
        <f aca="false">IF($B20="","","AN-"&amp;ROW()-6)</f>
        <v/>
      </c>
      <c r="B20" s="14"/>
      <c r="C20" s="14"/>
      <c r="D20" s="14"/>
      <c r="E20" s="15"/>
      <c r="F20" s="15"/>
      <c r="G20" s="15"/>
      <c r="H20" s="15"/>
      <c r="I20" s="15"/>
      <c r="J20" s="15"/>
      <c r="K20" s="15"/>
      <c r="L20" s="15"/>
      <c r="M20" s="15"/>
      <c r="N20" s="15"/>
      <c r="O20" s="15"/>
      <c r="P20" s="15"/>
      <c r="Q20" s="15"/>
      <c r="R20" s="15"/>
      <c r="S20" s="16" t="str">
        <f aca="false">IF($B20="","",COUNTIF($E20:$R20,"Y"))</f>
        <v/>
      </c>
      <c r="T20" s="17" t="str">
        <f aca="false">IF($B20="","",$S20/14)</f>
        <v/>
      </c>
      <c r="U20" s="18" t="str">
        <f aca="false">IF($B20="","",IF($T20&gt;=0.95,"Rock solid",IF($T20&gt;=Thresholds!$B$7,"Usable","Too weak to build on")))</f>
        <v/>
      </c>
      <c r="V20" s="19" t="str">
        <f aca="false">IF($B20="","",IF($T20&lt;Thresholds!$B$7,"Fires "&amp;TEXT($T20,"0%")&amp;" of days. Everything on it inherits that.",IF($D20="No — it just tails off","No clear end, so nothing can attach to the end of it.",IF($D20="Sort of","Fuzzy ending. The attachment point moves, so the habit will too.",""))))</f>
        <v/>
      </c>
    </row>
    <row r="21" customFormat="false" ht="21.75" hidden="false" customHeight="true" outlineLevel="0" collapsed="false">
      <c r="A21" s="13" t="str">
        <f aca="false">IF($B21="","","AN-"&amp;ROW()-6)</f>
        <v/>
      </c>
      <c r="B21" s="14"/>
      <c r="C21" s="14"/>
      <c r="D21" s="14"/>
      <c r="E21" s="15"/>
      <c r="F21" s="15"/>
      <c r="G21" s="15"/>
      <c r="H21" s="15"/>
      <c r="I21" s="15"/>
      <c r="J21" s="15"/>
      <c r="K21" s="15"/>
      <c r="L21" s="15"/>
      <c r="M21" s="15"/>
      <c r="N21" s="15"/>
      <c r="O21" s="15"/>
      <c r="P21" s="15"/>
      <c r="Q21" s="15"/>
      <c r="R21" s="15"/>
      <c r="S21" s="16" t="str">
        <f aca="false">IF($B21="","",COUNTIF($E21:$R21,"Y"))</f>
        <v/>
      </c>
      <c r="T21" s="17" t="str">
        <f aca="false">IF($B21="","",$S21/14)</f>
        <v/>
      </c>
      <c r="U21" s="18" t="str">
        <f aca="false">IF($B21="","",IF($T21&gt;=0.95,"Rock solid",IF($T21&gt;=Thresholds!$B$7,"Usable","Too weak to build on")))</f>
        <v/>
      </c>
      <c r="V21" s="19" t="str">
        <f aca="false">IF($B21="","",IF($T21&lt;Thresholds!$B$7,"Fires "&amp;TEXT($T21,"0%")&amp;" of days. Everything on it inherits that.",IF($D21="No — it just tails off","No clear end, so nothing can attach to the end of it.",IF($D21="Sort of","Fuzzy ending. The attachment point moves, so the habit will too.",""))))</f>
        <v/>
      </c>
    </row>
    <row r="22" customFormat="false" ht="21.75" hidden="false" customHeight="true" outlineLevel="0" collapsed="false">
      <c r="A22" s="13" t="str">
        <f aca="false">IF($B22="","","AN-"&amp;ROW()-6)</f>
        <v/>
      </c>
      <c r="B22" s="14"/>
      <c r="C22" s="14"/>
      <c r="D22" s="14"/>
      <c r="E22" s="15"/>
      <c r="F22" s="15"/>
      <c r="G22" s="15"/>
      <c r="H22" s="15"/>
      <c r="I22" s="15"/>
      <c r="J22" s="15"/>
      <c r="K22" s="15"/>
      <c r="L22" s="15"/>
      <c r="M22" s="15"/>
      <c r="N22" s="15"/>
      <c r="O22" s="15"/>
      <c r="P22" s="15"/>
      <c r="Q22" s="15"/>
      <c r="R22" s="15"/>
      <c r="S22" s="16" t="str">
        <f aca="false">IF($B22="","",COUNTIF($E22:$R22,"Y"))</f>
        <v/>
      </c>
      <c r="T22" s="17" t="str">
        <f aca="false">IF($B22="","",$S22/14)</f>
        <v/>
      </c>
      <c r="U22" s="18" t="str">
        <f aca="false">IF($B22="","",IF($T22&gt;=0.95,"Rock solid",IF($T22&gt;=Thresholds!$B$7,"Usable","Too weak to build on")))</f>
        <v/>
      </c>
      <c r="V22" s="19" t="str">
        <f aca="false">IF($B22="","",IF($T22&lt;Thresholds!$B$7,"Fires "&amp;TEXT($T22,"0%")&amp;" of days. Everything on it inherits that.",IF($D22="No — it just tails off","No clear end, so nothing can attach to the end of it.",IF($D22="Sort of","Fuzzy ending. The attachment point moves, so the habit will too.",""))))</f>
        <v/>
      </c>
    </row>
    <row r="23" customFormat="false" ht="21.75" hidden="false" customHeight="true" outlineLevel="0" collapsed="false">
      <c r="A23" s="13" t="str">
        <f aca="false">IF($B23="","","AN-"&amp;ROW()-6)</f>
        <v/>
      </c>
      <c r="B23" s="14"/>
      <c r="C23" s="14"/>
      <c r="D23" s="14"/>
      <c r="E23" s="15"/>
      <c r="F23" s="15"/>
      <c r="G23" s="15"/>
      <c r="H23" s="15"/>
      <c r="I23" s="15"/>
      <c r="J23" s="15"/>
      <c r="K23" s="15"/>
      <c r="L23" s="15"/>
      <c r="M23" s="15"/>
      <c r="N23" s="15"/>
      <c r="O23" s="15"/>
      <c r="P23" s="15"/>
      <c r="Q23" s="15"/>
      <c r="R23" s="15"/>
      <c r="S23" s="16" t="str">
        <f aca="false">IF($B23="","",COUNTIF($E23:$R23,"Y"))</f>
        <v/>
      </c>
      <c r="T23" s="17" t="str">
        <f aca="false">IF($B23="","",$S23/14)</f>
        <v/>
      </c>
      <c r="U23" s="18" t="str">
        <f aca="false">IF($B23="","",IF($T23&gt;=0.95,"Rock solid",IF($T23&gt;=Thresholds!$B$7,"Usable","Too weak to build on")))</f>
        <v/>
      </c>
      <c r="V23" s="19" t="str">
        <f aca="false">IF($B23="","",IF($T23&lt;Thresholds!$B$7,"Fires "&amp;TEXT($T23,"0%")&amp;" of days. Everything on it inherits that.",IF($D23="No — it just tails off","No clear end, so nothing can attach to the end of it.",IF($D23="Sort of","Fuzzy ending. The attachment point moves, so the habit will too.",""))))</f>
        <v/>
      </c>
    </row>
    <row r="24" customFormat="false" ht="21.75" hidden="false" customHeight="true" outlineLevel="0" collapsed="false">
      <c r="A24" s="13" t="str">
        <f aca="false">IF($B24="","","AN-"&amp;ROW()-6)</f>
        <v/>
      </c>
      <c r="B24" s="14"/>
      <c r="C24" s="14"/>
      <c r="D24" s="14"/>
      <c r="E24" s="15"/>
      <c r="F24" s="15"/>
      <c r="G24" s="15"/>
      <c r="H24" s="15"/>
      <c r="I24" s="15"/>
      <c r="J24" s="15"/>
      <c r="K24" s="15"/>
      <c r="L24" s="15"/>
      <c r="M24" s="15"/>
      <c r="N24" s="15"/>
      <c r="O24" s="15"/>
      <c r="P24" s="15"/>
      <c r="Q24" s="15"/>
      <c r="R24" s="15"/>
      <c r="S24" s="16" t="str">
        <f aca="false">IF($B24="","",COUNTIF($E24:$R24,"Y"))</f>
        <v/>
      </c>
      <c r="T24" s="17" t="str">
        <f aca="false">IF($B24="","",$S24/14)</f>
        <v/>
      </c>
      <c r="U24" s="18" t="str">
        <f aca="false">IF($B24="","",IF($T24&gt;=0.95,"Rock solid",IF($T24&gt;=Thresholds!$B$7,"Usable","Too weak to build on")))</f>
        <v/>
      </c>
      <c r="V24" s="19" t="str">
        <f aca="false">IF($B24="","",IF($T24&lt;Thresholds!$B$7,"Fires "&amp;TEXT($T24,"0%")&amp;" of days. Everything on it inherits that.",IF($D24="No — it just tails off","No clear end, so nothing can attach to the end of it.",IF($D24="Sort of","Fuzzy ending. The attachment point moves, so the habit will too.",""))))</f>
        <v/>
      </c>
    </row>
    <row r="25" customFormat="false" ht="21.75" hidden="false" customHeight="true" outlineLevel="0" collapsed="false">
      <c r="A25" s="13" t="str">
        <f aca="false">IF($B25="","","AN-"&amp;ROW()-6)</f>
        <v/>
      </c>
      <c r="B25" s="14"/>
      <c r="C25" s="14"/>
      <c r="D25" s="14"/>
      <c r="E25" s="15"/>
      <c r="F25" s="15"/>
      <c r="G25" s="15"/>
      <c r="H25" s="15"/>
      <c r="I25" s="15"/>
      <c r="J25" s="15"/>
      <c r="K25" s="15"/>
      <c r="L25" s="15"/>
      <c r="M25" s="15"/>
      <c r="N25" s="15"/>
      <c r="O25" s="15"/>
      <c r="P25" s="15"/>
      <c r="Q25" s="15"/>
      <c r="R25" s="15"/>
      <c r="S25" s="16" t="str">
        <f aca="false">IF($B25="","",COUNTIF($E25:$R25,"Y"))</f>
        <v/>
      </c>
      <c r="T25" s="17" t="str">
        <f aca="false">IF($B25="","",$S25/14)</f>
        <v/>
      </c>
      <c r="U25" s="18" t="str">
        <f aca="false">IF($B25="","",IF($T25&gt;=0.95,"Rock solid",IF($T25&gt;=Thresholds!$B$7,"Usable","Too weak to build on")))</f>
        <v/>
      </c>
      <c r="V25" s="19" t="str">
        <f aca="false">IF($B25="","",IF($T25&lt;Thresholds!$B$7,"Fires "&amp;TEXT($T25,"0%")&amp;" of days. Everything on it inherits that.",IF($D25="No — it just tails off","No clear end, so nothing can attach to the end of it.",IF($D25="Sort of","Fuzzy ending. The attachment point moves, so the habit will too.",""))))</f>
        <v/>
      </c>
    </row>
    <row r="26" customFormat="false" ht="21.75" hidden="false" customHeight="true" outlineLevel="0" collapsed="false">
      <c r="A26" s="13" t="str">
        <f aca="false">IF($B26="","","AN-"&amp;ROW()-6)</f>
        <v/>
      </c>
      <c r="B26" s="14"/>
      <c r="C26" s="14"/>
      <c r="D26" s="14"/>
      <c r="E26" s="15"/>
      <c r="F26" s="15"/>
      <c r="G26" s="15"/>
      <c r="H26" s="15"/>
      <c r="I26" s="15"/>
      <c r="J26" s="15"/>
      <c r="K26" s="15"/>
      <c r="L26" s="15"/>
      <c r="M26" s="15"/>
      <c r="N26" s="15"/>
      <c r="O26" s="15"/>
      <c r="P26" s="15"/>
      <c r="Q26" s="15"/>
      <c r="R26" s="15"/>
      <c r="S26" s="16" t="str">
        <f aca="false">IF($B26="","",COUNTIF($E26:$R26,"Y"))</f>
        <v/>
      </c>
      <c r="T26" s="17" t="str">
        <f aca="false">IF($B26="","",$S26/14)</f>
        <v/>
      </c>
      <c r="U26" s="18" t="str">
        <f aca="false">IF($B26="","",IF($T26&gt;=0.95,"Rock solid",IF($T26&gt;=Thresholds!$B$7,"Usable","Too weak to build on")))</f>
        <v/>
      </c>
      <c r="V26" s="19" t="str">
        <f aca="false">IF($B26="","",IF($T26&lt;Thresholds!$B$7,"Fires "&amp;TEXT($T26,"0%")&amp;" of days. Everything on it inherits that.",IF($D26="No — it just tails off","No clear end, so nothing can attach to the end of it.",IF($D26="Sort of","Fuzzy ending. The attachment point moves, so the habit will too.",""))))</f>
        <v/>
      </c>
    </row>
  </sheetData>
  <conditionalFormatting sqref="V7:V26">
    <cfRule type="expression" priority="2" aboveAverage="0" equalAverage="0" bottom="0" percent="0" rank="0" text="" dxfId="0">
      <formula>$V7&lt;&gt;""</formula>
    </cfRule>
  </conditionalFormatting>
  <conditionalFormatting sqref="U7:U26">
    <cfRule type="cellIs" priority="3" operator="equal" aboveAverage="0" equalAverage="0" bottom="0" percent="0" rank="0" text="" dxfId="0">
      <formula>"Too weak to build on"</formula>
    </cfRule>
  </conditionalFormatting>
  <dataValidations count="1">
    <dataValidation allowBlank="true" errorStyle="stop" operator="between" showDropDown="false" showErrorMessage="false" showInputMessage="false" sqref="D7:D26" type="list">
      <formula1>"Yes — it clearly ends,Sort of,No — it just tails off"</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Z3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6"/>
    <col collapsed="false" customWidth="true" hidden="false" outlineLevel="0" max="3" min="3" style="0" width="13"/>
    <col collapsed="false" customWidth="true" hidden="false" outlineLevel="0" max="4" min="4" style="0" width="11"/>
    <col collapsed="false" customWidth="true" hidden="false" outlineLevel="0" max="5" min="5" style="0" width="10"/>
    <col collapsed="false" customWidth="true" hidden="false" outlineLevel="0" max="6" min="6" style="0" width="13"/>
    <col collapsed="false" customWidth="true" hidden="false" outlineLevel="0" max="20" min="7" style="0" width="4.2"/>
    <col collapsed="false" customWidth="true" hidden="false" outlineLevel="0" max="21" min="21" style="0" width="9"/>
    <col collapsed="false" customWidth="true" hidden="false" outlineLevel="0" max="22" min="22" style="0" width="12"/>
    <col collapsed="false" customWidth="true" hidden="false" outlineLevel="0" max="23" min="23" style="0" width="13"/>
    <col collapsed="false" customWidth="true" hidden="false" outlineLevel="0" max="24" min="24" style="0" width="14"/>
    <col collapsed="false" customWidth="true" hidden="false" outlineLevel="0" max="25" min="25" style="0" width="54"/>
  </cols>
  <sheetData>
    <row r="1" customFormat="false" ht="54" hidden="false" customHeight="true" outlineLevel="0" collapsed="false"/>
    <row r="2" customFormat="false" ht="21" hidden="false" customHeight="true" outlineLevel="0" collapsed="false">
      <c r="A2" s="1" t="s">
        <v>71</v>
      </c>
    </row>
    <row r="3" customFormat="false" ht="13.5" hidden="false" customHeight="true" outlineLevel="0" collapsed="false">
      <c r="A3" s="2" t="s">
        <v>72</v>
      </c>
    </row>
    <row r="4" customFormat="false" ht="3" hidden="false" customHeight="true" outlineLevel="0" collapsed="false">
      <c r="A4" s="3"/>
      <c r="B4" s="3"/>
      <c r="C4" s="3"/>
      <c r="D4" s="3"/>
      <c r="E4" s="3"/>
      <c r="F4" s="3"/>
      <c r="G4" s="3"/>
      <c r="H4" s="3"/>
      <c r="I4" s="3"/>
      <c r="J4" s="3"/>
      <c r="K4" s="3"/>
      <c r="L4" s="3"/>
      <c r="M4" s="3"/>
      <c r="N4" s="3"/>
      <c r="O4" s="3"/>
      <c r="P4" s="3"/>
      <c r="Q4" s="3"/>
      <c r="R4" s="3"/>
      <c r="S4" s="3"/>
      <c r="T4" s="3"/>
      <c r="U4" s="3"/>
      <c r="V4" s="3"/>
      <c r="W4" s="3"/>
      <c r="X4" s="3"/>
      <c r="Y4" s="3"/>
      <c r="Z4" s="3"/>
    </row>
    <row r="5" customFormat="false" ht="9" hidden="false" customHeight="true" outlineLevel="0" collapsed="false"/>
    <row r="6" customFormat="false" ht="30" hidden="false" customHeight="true" outlineLevel="0" collapsed="false">
      <c r="A6" s="8" t="s">
        <v>37</v>
      </c>
      <c r="B6" s="8" t="s">
        <v>73</v>
      </c>
      <c r="C6" s="8" t="s">
        <v>74</v>
      </c>
      <c r="D6" s="8" t="s">
        <v>75</v>
      </c>
      <c r="E6" s="8" t="s">
        <v>76</v>
      </c>
      <c r="F6" s="9" t="s">
        <v>77</v>
      </c>
      <c r="G6" s="10" t="s">
        <v>41</v>
      </c>
      <c r="H6" s="10" t="s">
        <v>42</v>
      </c>
      <c r="I6" s="10" t="s">
        <v>43</v>
      </c>
      <c r="J6" s="10" t="s">
        <v>44</v>
      </c>
      <c r="K6" s="10" t="s">
        <v>45</v>
      </c>
      <c r="L6" s="10" t="s">
        <v>46</v>
      </c>
      <c r="M6" s="10" t="s">
        <v>47</v>
      </c>
      <c r="N6" s="10" t="s">
        <v>48</v>
      </c>
      <c r="O6" s="10" t="s">
        <v>49</v>
      </c>
      <c r="P6" s="10" t="s">
        <v>50</v>
      </c>
      <c r="Q6" s="10" t="s">
        <v>51</v>
      </c>
      <c r="R6" s="10" t="s">
        <v>52</v>
      </c>
      <c r="S6" s="10" t="s">
        <v>53</v>
      </c>
      <c r="T6" s="10" t="s">
        <v>54</v>
      </c>
      <c r="U6" s="11" t="s">
        <v>78</v>
      </c>
      <c r="V6" s="11" t="s">
        <v>79</v>
      </c>
      <c r="W6" s="11" t="s">
        <v>80</v>
      </c>
      <c r="X6" s="11" t="s">
        <v>81</v>
      </c>
      <c r="Y6" s="12" t="s">
        <v>58</v>
      </c>
    </row>
    <row r="7" customFormat="false" ht="21.75" hidden="false" customHeight="true" outlineLevel="0" collapsed="false">
      <c r="A7" s="13" t="str">
        <f aca="false">IF($B7="","","H-"&amp;ROW()-6)</f>
        <v>H-1</v>
      </c>
      <c r="B7" s="14" t="s">
        <v>82</v>
      </c>
      <c r="C7" s="14" t="s">
        <v>83</v>
      </c>
      <c r="D7" s="15" t="n">
        <v>1</v>
      </c>
      <c r="E7" s="15" t="n">
        <v>10</v>
      </c>
      <c r="F7" s="20" t="n">
        <v>46232</v>
      </c>
      <c r="G7" s="15" t="s">
        <v>62</v>
      </c>
      <c r="H7" s="15" t="s">
        <v>62</v>
      </c>
      <c r="I7" s="15" t="s">
        <v>62</v>
      </c>
      <c r="J7" s="15" t="s">
        <v>62</v>
      </c>
      <c r="K7" s="15" t="s">
        <v>62</v>
      </c>
      <c r="L7" s="15" t="s">
        <v>62</v>
      </c>
      <c r="M7" s="15" t="s">
        <v>62</v>
      </c>
      <c r="N7" s="15" t="s">
        <v>62</v>
      </c>
      <c r="O7" s="15" t="s">
        <v>62</v>
      </c>
      <c r="P7" s="15" t="s">
        <v>62</v>
      </c>
      <c r="Q7" s="15" t="s">
        <v>62</v>
      </c>
      <c r="R7" s="15" t="s">
        <v>62</v>
      </c>
      <c r="S7" s="15"/>
      <c r="T7" s="15" t="s">
        <v>62</v>
      </c>
      <c r="U7" s="16" t="n">
        <f aca="false">IF($B7="","",COUNTIF($G7:$T7,"Y"))</f>
        <v>13</v>
      </c>
      <c r="V7" s="17" t="n">
        <f aca="false">IF($B7="","",$U7/14)</f>
        <v>0.928571428571429</v>
      </c>
      <c r="W7" s="17" t="n">
        <f aca="false">IF(OR($B7="",$C7=""),"",IFERROR(INDEX(Anchors!$T$7:$T$26,MATCH($C7,Anchors!$A$7:$A$26,0)),""))</f>
        <v>1</v>
      </c>
      <c r="X7" s="17" t="n">
        <f aca="false">IF(OR($V7="",$W7=""),"",MAX(0,$W7-$V7))</f>
        <v>0.0714285714285714</v>
      </c>
      <c r="Y7" s="19" t="str">
        <f aca="false">IF($B7="","",IF($C7="","Not attached to anything. That is a resolution.",IF(IFERROR(INDEX(Anchors!$U$7:$U$26,MATCH($C7,Anchors!$A$7:$A$26,0)),"")="Too weak to build on","Anchor fires "&amp;TEXT($W7,"0%")&amp;" of days. Move it, not your effort.",IF(AND(ISNUMBER($X7),$X7&gt;Thresholds!$B$8),"Running "&amp;TEXT($X7,"0%")&amp;" under the ceiling. This part is on you.",IF(AND(ISNUMBER($E7),$E7&gt;Thresholds!$B$10),$E7&amp;" minutes. Too long to ride along. This is a task.",IF(AND(ISNUMBER($V7),ISNUMBER($W7),$V7&gt;=$W7-0.01,$W7&lt;1),"At the ceiling. Only a better anchor helps now.",""))))))</f>
        <v/>
      </c>
    </row>
    <row r="8" customFormat="false" ht="21.75" hidden="false" customHeight="true" outlineLevel="0" collapsed="false">
      <c r="A8" s="13" t="str">
        <f aca="false">IF($B8="","","H-"&amp;ROW()-6)</f>
        <v>H-2</v>
      </c>
      <c r="B8" s="14" t="s">
        <v>84</v>
      </c>
      <c r="C8" s="14" t="s">
        <v>85</v>
      </c>
      <c r="D8" s="15" t="n">
        <v>1</v>
      </c>
      <c r="E8" s="15" t="n">
        <v>5</v>
      </c>
      <c r="F8" s="20" t="n">
        <v>46242</v>
      </c>
      <c r="G8" s="15" t="s">
        <v>62</v>
      </c>
      <c r="H8" s="15" t="s">
        <v>62</v>
      </c>
      <c r="I8" s="15" t="s">
        <v>62</v>
      </c>
      <c r="J8" s="15" t="s">
        <v>62</v>
      </c>
      <c r="K8" s="15" t="s">
        <v>62</v>
      </c>
      <c r="L8" s="15"/>
      <c r="M8" s="15"/>
      <c r="N8" s="15" t="s">
        <v>62</v>
      </c>
      <c r="O8" s="15" t="s">
        <v>62</v>
      </c>
      <c r="P8" s="15" t="s">
        <v>62</v>
      </c>
      <c r="Q8" s="15" t="s">
        <v>62</v>
      </c>
      <c r="R8" s="15"/>
      <c r="S8" s="15"/>
      <c r="T8" s="15"/>
      <c r="U8" s="16" t="n">
        <f aca="false">IF($B8="","",COUNTIF($G8:$T8,"Y"))</f>
        <v>9</v>
      </c>
      <c r="V8" s="17" t="n">
        <f aca="false">IF($B8="","",$U8/14)</f>
        <v>0.642857142857143</v>
      </c>
      <c r="W8" s="17" t="n">
        <f aca="false">IF(OR($B8="",$C8=""),"",IFERROR(INDEX(Anchors!$T$7:$T$26,MATCH($C8,Anchors!$A$7:$A$26,0)),""))</f>
        <v>0.714285714285714</v>
      </c>
      <c r="X8" s="17" t="n">
        <f aca="false">IF(OR($V8="",$W8=""),"",MAX(0,$W8-$V8))</f>
        <v>0.0714285714285714</v>
      </c>
      <c r="Y8" s="19" t="str">
        <f aca="false">IF($B8="","",IF($C8="","Not attached to anything. That is a resolution.",IF(IFERROR(INDEX(Anchors!$U$7:$U$26,MATCH($C8,Anchors!$A$7:$A$26,0)),"")="Too weak to build on","Anchor fires "&amp;TEXT($W8,"0%")&amp;" of days. Move it, not your effort.",IF(AND(ISNUMBER($X8),$X8&gt;Thresholds!$B$8),"Running "&amp;TEXT($X8,"0%")&amp;" under the ceiling. This part is on you.",IF(AND(ISNUMBER($E8),$E8&gt;Thresholds!$B$10),$E8&amp;" minutes. Too long to ride along. This is a task.",IF(AND(ISNUMBER($V8),ISNUMBER($W8),$V8&gt;=$W8-0.01,$W8&lt;1),"At the ceiling. Only a better anchor helps now.",""))))))</f>
        <v>Anchor fires 71% of days. Move it, not your effort.</v>
      </c>
    </row>
    <row r="9" customFormat="false" ht="21.75" hidden="false" customHeight="true" outlineLevel="0" collapsed="false">
      <c r="A9" s="13" t="str">
        <f aca="false">IF($B9="","","H-"&amp;ROW()-6)</f>
        <v>H-3</v>
      </c>
      <c r="B9" s="14" t="s">
        <v>86</v>
      </c>
      <c r="C9" s="14" t="s">
        <v>85</v>
      </c>
      <c r="D9" s="15" t="n">
        <v>2</v>
      </c>
      <c r="E9" s="15" t="n">
        <v>15</v>
      </c>
      <c r="F9" s="20" t="n">
        <v>46252</v>
      </c>
      <c r="G9" s="15" t="s">
        <v>62</v>
      </c>
      <c r="H9" s="15" t="s">
        <v>62</v>
      </c>
      <c r="I9" s="15"/>
      <c r="J9" s="15" t="s">
        <v>62</v>
      </c>
      <c r="K9" s="15"/>
      <c r="L9" s="15"/>
      <c r="M9" s="15"/>
      <c r="N9" s="15" t="s">
        <v>62</v>
      </c>
      <c r="O9" s="15"/>
      <c r="P9" s="15" t="s">
        <v>62</v>
      </c>
      <c r="Q9" s="15"/>
      <c r="R9" s="15"/>
      <c r="S9" s="15"/>
      <c r="T9" s="15"/>
      <c r="U9" s="16" t="n">
        <f aca="false">IF($B9="","",COUNTIF($G9:$T9,"Y"))</f>
        <v>5</v>
      </c>
      <c r="V9" s="17" t="n">
        <f aca="false">IF($B9="","",$U9/14)</f>
        <v>0.357142857142857</v>
      </c>
      <c r="W9" s="17" t="n">
        <f aca="false">IF(OR($B9="",$C9=""),"",IFERROR(INDEX(Anchors!$T$7:$T$26,MATCH($C9,Anchors!$A$7:$A$26,0)),""))</f>
        <v>0.714285714285714</v>
      </c>
      <c r="X9" s="17" t="n">
        <f aca="false">IF(OR($V9="",$W9=""),"",MAX(0,$W9-$V9))</f>
        <v>0.357142857142857</v>
      </c>
      <c r="Y9" s="19" t="str">
        <f aca="false">IF($B9="","",IF($C9="","Not attached to anything. That is a resolution.",IF(IFERROR(INDEX(Anchors!$U$7:$U$26,MATCH($C9,Anchors!$A$7:$A$26,0)),"")="Too weak to build on","Anchor fires "&amp;TEXT($W9,"0%")&amp;" of days. Move it, not your effort.",IF(AND(ISNUMBER($X9),$X9&gt;Thresholds!$B$8),"Running "&amp;TEXT($X9,"0%")&amp;" under the ceiling. This part is on you.",IF(AND(ISNUMBER($E9),$E9&gt;Thresholds!$B$10),$E9&amp;" minutes. Too long to ride along. This is a task.",IF(AND(ISNUMBER($V9),ISNUMBER($W9),$V9&gt;=$W9-0.01,$W9&lt;1),"At the ceiling. Only a better anchor helps now.",""))))))</f>
        <v>Anchor fires 71% of days. Move it, not your effort.</v>
      </c>
    </row>
    <row r="10" customFormat="false" ht="21.75" hidden="false" customHeight="true" outlineLevel="0" collapsed="false">
      <c r="A10" s="13" t="str">
        <f aca="false">IF($B10="","","H-"&amp;ROW()-6)</f>
        <v>H-4</v>
      </c>
      <c r="B10" s="14" t="s">
        <v>87</v>
      </c>
      <c r="C10" s="14" t="s">
        <v>88</v>
      </c>
      <c r="D10" s="15" t="n">
        <v>1</v>
      </c>
      <c r="E10" s="15" t="n">
        <v>20</v>
      </c>
      <c r="F10" s="20" t="n">
        <v>46258</v>
      </c>
      <c r="G10" s="15" t="s">
        <v>62</v>
      </c>
      <c r="H10" s="15"/>
      <c r="I10" s="15"/>
      <c r="J10" s="15" t="s">
        <v>62</v>
      </c>
      <c r="K10" s="15"/>
      <c r="L10" s="15"/>
      <c r="M10" s="15"/>
      <c r="N10" s="15"/>
      <c r="O10" s="15"/>
      <c r="P10" s="15" t="s">
        <v>62</v>
      </c>
      <c r="Q10" s="15"/>
      <c r="R10" s="15"/>
      <c r="S10" s="15"/>
      <c r="T10" s="15"/>
      <c r="U10" s="16" t="n">
        <f aca="false">IF($B10="","",COUNTIF($G10:$T10,"Y"))</f>
        <v>3</v>
      </c>
      <c r="V10" s="17" t="n">
        <f aca="false">IF($B10="","",$U10/14)</f>
        <v>0.214285714285714</v>
      </c>
      <c r="W10" s="17" t="n">
        <f aca="false">IF(OR($B10="",$C10=""),"",IFERROR(INDEX(Anchors!$T$7:$T$26,MATCH($C10,Anchors!$A$7:$A$26,0)),""))</f>
        <v>0.5</v>
      </c>
      <c r="X10" s="17" t="n">
        <f aca="false">IF(OR($V10="",$W10=""),"",MAX(0,$W10-$V10))</f>
        <v>0.285714285714286</v>
      </c>
      <c r="Y10" s="19" t="str">
        <f aca="false">IF($B10="","",IF($C10="","Not attached to anything. That is a resolution.",IF(IFERROR(INDEX(Anchors!$U$7:$U$26,MATCH($C10,Anchors!$A$7:$A$26,0)),"")="Too weak to build on","Anchor fires "&amp;TEXT($W10,"0%")&amp;" of days. Move it, not your effort.",IF(AND(ISNUMBER($X10),$X10&gt;Thresholds!$B$8),"Running "&amp;TEXT($X10,"0%")&amp;" under the ceiling. This part is on you.",IF(AND(ISNUMBER($E10),$E10&gt;Thresholds!$B$10),$E10&amp;" minutes. Too long to ride along. This is a task.",IF(AND(ISNUMBER($V10),ISNUMBER($W10),$V10&gt;=$W10-0.01,$W10&lt;1),"At the ceiling. Only a better anchor helps now.",""))))))</f>
        <v>Anchor fires 50% of days. Move it, not your effort.</v>
      </c>
    </row>
    <row r="11" customFormat="false" ht="21.75" hidden="false" customHeight="true" outlineLevel="0" collapsed="false">
      <c r="A11" s="13" t="str">
        <f aca="false">IF($B11="","","H-"&amp;ROW()-6)</f>
        <v>H-5</v>
      </c>
      <c r="B11" s="14" t="s">
        <v>89</v>
      </c>
      <c r="C11" s="14" t="s">
        <v>90</v>
      </c>
      <c r="D11" s="15" t="n">
        <v>1</v>
      </c>
      <c r="E11" s="15" t="n">
        <v>5</v>
      </c>
      <c r="F11" s="20" t="n">
        <v>46247</v>
      </c>
      <c r="G11" s="15" t="s">
        <v>62</v>
      </c>
      <c r="H11" s="15"/>
      <c r="I11" s="15" t="s">
        <v>62</v>
      </c>
      <c r="J11" s="15" t="s">
        <v>62</v>
      </c>
      <c r="K11" s="15"/>
      <c r="L11" s="15"/>
      <c r="M11" s="15"/>
      <c r="N11" s="15" t="s">
        <v>62</v>
      </c>
      <c r="O11" s="15" t="s">
        <v>62</v>
      </c>
      <c r="P11" s="15"/>
      <c r="Q11" s="15" t="s">
        <v>62</v>
      </c>
      <c r="R11" s="15"/>
      <c r="S11" s="15"/>
      <c r="T11" s="15"/>
      <c r="U11" s="16" t="n">
        <f aca="false">IF($B11="","",COUNTIF($G11:$T11,"Y"))</f>
        <v>6</v>
      </c>
      <c r="V11" s="17" t="n">
        <f aca="false">IF($B11="","",$U11/14)</f>
        <v>0.428571428571429</v>
      </c>
      <c r="W11" s="17" t="n">
        <f aca="false">IF(OR($B11="",$C11=""),"",IFERROR(INDEX(Anchors!$T$7:$T$26,MATCH($C11,Anchors!$A$7:$A$26,0)),""))</f>
        <v>0.571428571428571</v>
      </c>
      <c r="X11" s="17" t="n">
        <f aca="false">IF(OR($V11="",$W11=""),"",MAX(0,$W11-$V11))</f>
        <v>0.142857142857143</v>
      </c>
      <c r="Y11" s="19" t="str">
        <f aca="false">IF($B11="","",IF($C11="","Not attached to anything. That is a resolution.",IF(IFERROR(INDEX(Anchors!$U$7:$U$26,MATCH($C11,Anchors!$A$7:$A$26,0)),"")="Too weak to build on","Anchor fires "&amp;TEXT($W11,"0%")&amp;" of days. Move it, not your effort.",IF(AND(ISNUMBER($X11),$X11&gt;Thresholds!$B$8),"Running "&amp;TEXT($X11,"0%")&amp;" under the ceiling. This part is on you.",IF(AND(ISNUMBER($E11),$E11&gt;Thresholds!$B$10),$E11&amp;" minutes. Too long to ride along. This is a task.",IF(AND(ISNUMBER($V11),ISNUMBER($W11),$V11&gt;=$W11-0.01,$W11&lt;1),"At the ceiling. Only a better anchor helps now.",""))))))</f>
        <v>Anchor fires 57% of days. Move it, not your effort.</v>
      </c>
    </row>
    <row r="12" customFormat="false" ht="21.75" hidden="false" customHeight="true" outlineLevel="0" collapsed="false">
      <c r="A12" s="13" t="str">
        <f aca="false">IF($B12="","","H-"&amp;ROW()-6)</f>
        <v/>
      </c>
      <c r="B12" s="14"/>
      <c r="C12" s="14"/>
      <c r="D12" s="15"/>
      <c r="E12" s="15"/>
      <c r="F12" s="20"/>
      <c r="G12" s="15"/>
      <c r="H12" s="15"/>
      <c r="I12" s="15"/>
      <c r="J12" s="15"/>
      <c r="K12" s="15"/>
      <c r="L12" s="15"/>
      <c r="M12" s="15"/>
      <c r="N12" s="15"/>
      <c r="O12" s="15"/>
      <c r="P12" s="15"/>
      <c r="Q12" s="15"/>
      <c r="R12" s="15"/>
      <c r="S12" s="15"/>
      <c r="T12" s="15"/>
      <c r="U12" s="16" t="str">
        <f aca="false">IF($B12="","",COUNTIF($G12:$T12,"Y"))</f>
        <v/>
      </c>
      <c r="V12" s="17" t="str">
        <f aca="false">IF($B12="","",$U12/14)</f>
        <v/>
      </c>
      <c r="W12" s="17" t="str">
        <f aca="false">IF(OR($B12="",$C12=""),"",IFERROR(INDEX(Anchors!$T$7:$T$26,MATCH($C12,Anchors!$A$7:$A$26,0)),""))</f>
        <v/>
      </c>
      <c r="X12" s="17" t="str">
        <f aca="false">IF(OR($V12="",$W12=""),"",MAX(0,$W12-$V12))</f>
        <v/>
      </c>
      <c r="Y12" s="19" t="str">
        <f aca="false">IF($B12="","",IF($C12="","Not attached to anything. That is a resolution.",IF(IFERROR(INDEX(Anchors!$U$7:$U$26,MATCH($C12,Anchors!$A$7:$A$26,0)),"")="Too weak to build on","Anchor fires "&amp;TEXT($W12,"0%")&amp;" of days. Move it, not your effort.",IF(AND(ISNUMBER($X12),$X12&gt;Thresholds!$B$8),"Running "&amp;TEXT($X12,"0%")&amp;" under the ceiling. This part is on you.",IF(AND(ISNUMBER($E12),$E12&gt;Thresholds!$B$10),$E12&amp;" minutes. Too long to ride along. This is a task.",IF(AND(ISNUMBER($V12),ISNUMBER($W12),$V12&gt;=$W12-0.01,$W12&lt;1),"At the ceiling. Only a better anchor helps now.",""))))))</f>
        <v/>
      </c>
    </row>
    <row r="13" customFormat="false" ht="21.75" hidden="false" customHeight="true" outlineLevel="0" collapsed="false">
      <c r="A13" s="13" t="str">
        <f aca="false">IF($B13="","","H-"&amp;ROW()-6)</f>
        <v/>
      </c>
      <c r="B13" s="14"/>
      <c r="C13" s="14"/>
      <c r="D13" s="15"/>
      <c r="E13" s="15"/>
      <c r="F13" s="20"/>
      <c r="G13" s="15"/>
      <c r="H13" s="15"/>
      <c r="I13" s="15"/>
      <c r="J13" s="15"/>
      <c r="K13" s="15"/>
      <c r="L13" s="15"/>
      <c r="M13" s="15"/>
      <c r="N13" s="15"/>
      <c r="O13" s="15"/>
      <c r="P13" s="15"/>
      <c r="Q13" s="15"/>
      <c r="R13" s="15"/>
      <c r="S13" s="15"/>
      <c r="T13" s="15"/>
      <c r="U13" s="16" t="str">
        <f aca="false">IF($B13="","",COUNTIF($G13:$T13,"Y"))</f>
        <v/>
      </c>
      <c r="V13" s="17" t="str">
        <f aca="false">IF($B13="","",$U13/14)</f>
        <v/>
      </c>
      <c r="W13" s="17" t="str">
        <f aca="false">IF(OR($B13="",$C13=""),"",IFERROR(INDEX(Anchors!$T$7:$T$26,MATCH($C13,Anchors!$A$7:$A$26,0)),""))</f>
        <v/>
      </c>
      <c r="X13" s="17" t="str">
        <f aca="false">IF(OR($V13="",$W13=""),"",MAX(0,$W13-$V13))</f>
        <v/>
      </c>
      <c r="Y13" s="19" t="str">
        <f aca="false">IF($B13="","",IF($C13="","Not attached to anything. That is a resolution.",IF(IFERROR(INDEX(Anchors!$U$7:$U$26,MATCH($C13,Anchors!$A$7:$A$26,0)),"")="Too weak to build on","Anchor fires "&amp;TEXT($W13,"0%")&amp;" of days. Move it, not your effort.",IF(AND(ISNUMBER($X13),$X13&gt;Thresholds!$B$8),"Running "&amp;TEXT($X13,"0%")&amp;" under the ceiling. This part is on you.",IF(AND(ISNUMBER($E13),$E13&gt;Thresholds!$B$10),$E13&amp;" minutes. Too long to ride along. This is a task.",IF(AND(ISNUMBER($V13),ISNUMBER($W13),$V13&gt;=$W13-0.01,$W13&lt;1),"At the ceiling. Only a better anchor helps now.",""))))))</f>
        <v/>
      </c>
    </row>
    <row r="14" customFormat="false" ht="21.75" hidden="false" customHeight="true" outlineLevel="0" collapsed="false">
      <c r="A14" s="13" t="str">
        <f aca="false">IF($B14="","","H-"&amp;ROW()-6)</f>
        <v/>
      </c>
      <c r="B14" s="14"/>
      <c r="C14" s="14"/>
      <c r="D14" s="15"/>
      <c r="E14" s="15"/>
      <c r="F14" s="20"/>
      <c r="G14" s="15"/>
      <c r="H14" s="15"/>
      <c r="I14" s="15"/>
      <c r="J14" s="15"/>
      <c r="K14" s="15"/>
      <c r="L14" s="15"/>
      <c r="M14" s="15"/>
      <c r="N14" s="15"/>
      <c r="O14" s="15"/>
      <c r="P14" s="15"/>
      <c r="Q14" s="15"/>
      <c r="R14" s="15"/>
      <c r="S14" s="15"/>
      <c r="T14" s="15"/>
      <c r="U14" s="16" t="str">
        <f aca="false">IF($B14="","",COUNTIF($G14:$T14,"Y"))</f>
        <v/>
      </c>
      <c r="V14" s="17" t="str">
        <f aca="false">IF($B14="","",$U14/14)</f>
        <v/>
      </c>
      <c r="W14" s="17" t="str">
        <f aca="false">IF(OR($B14="",$C14=""),"",IFERROR(INDEX(Anchors!$T$7:$T$26,MATCH($C14,Anchors!$A$7:$A$26,0)),""))</f>
        <v/>
      </c>
      <c r="X14" s="17" t="str">
        <f aca="false">IF(OR($V14="",$W14=""),"",MAX(0,$W14-$V14))</f>
        <v/>
      </c>
      <c r="Y14" s="19" t="str">
        <f aca="false">IF($B14="","",IF($C14="","Not attached to anything. That is a resolution.",IF(IFERROR(INDEX(Anchors!$U$7:$U$26,MATCH($C14,Anchors!$A$7:$A$26,0)),"")="Too weak to build on","Anchor fires "&amp;TEXT($W14,"0%")&amp;" of days. Move it, not your effort.",IF(AND(ISNUMBER($X14),$X14&gt;Thresholds!$B$8),"Running "&amp;TEXT($X14,"0%")&amp;" under the ceiling. This part is on you.",IF(AND(ISNUMBER($E14),$E14&gt;Thresholds!$B$10),$E14&amp;" minutes. Too long to ride along. This is a task.",IF(AND(ISNUMBER($V14),ISNUMBER($W14),$V14&gt;=$W14-0.01,$W14&lt;1),"At the ceiling. Only a better anchor helps now.",""))))))</f>
        <v/>
      </c>
    </row>
    <row r="15" customFormat="false" ht="21.75" hidden="false" customHeight="true" outlineLevel="0" collapsed="false">
      <c r="A15" s="13" t="str">
        <f aca="false">IF($B15="","","H-"&amp;ROW()-6)</f>
        <v/>
      </c>
      <c r="B15" s="14"/>
      <c r="C15" s="14"/>
      <c r="D15" s="15"/>
      <c r="E15" s="15"/>
      <c r="F15" s="20"/>
      <c r="G15" s="15"/>
      <c r="H15" s="15"/>
      <c r="I15" s="15"/>
      <c r="J15" s="15"/>
      <c r="K15" s="15"/>
      <c r="L15" s="15"/>
      <c r="M15" s="15"/>
      <c r="N15" s="15"/>
      <c r="O15" s="15"/>
      <c r="P15" s="15"/>
      <c r="Q15" s="15"/>
      <c r="R15" s="15"/>
      <c r="S15" s="15"/>
      <c r="T15" s="15"/>
      <c r="U15" s="16" t="str">
        <f aca="false">IF($B15="","",COUNTIF($G15:$T15,"Y"))</f>
        <v/>
      </c>
      <c r="V15" s="17" t="str">
        <f aca="false">IF($B15="","",$U15/14)</f>
        <v/>
      </c>
      <c r="W15" s="17" t="str">
        <f aca="false">IF(OR($B15="",$C15=""),"",IFERROR(INDEX(Anchors!$T$7:$T$26,MATCH($C15,Anchors!$A$7:$A$26,0)),""))</f>
        <v/>
      </c>
      <c r="X15" s="17" t="str">
        <f aca="false">IF(OR($V15="",$W15=""),"",MAX(0,$W15-$V15))</f>
        <v/>
      </c>
      <c r="Y15" s="19" t="str">
        <f aca="false">IF($B15="","",IF($C15="","Not attached to anything. That is a resolution.",IF(IFERROR(INDEX(Anchors!$U$7:$U$26,MATCH($C15,Anchors!$A$7:$A$26,0)),"")="Too weak to build on","Anchor fires "&amp;TEXT($W15,"0%")&amp;" of days. Move it, not your effort.",IF(AND(ISNUMBER($X15),$X15&gt;Thresholds!$B$8),"Running "&amp;TEXT($X15,"0%")&amp;" under the ceiling. This part is on you.",IF(AND(ISNUMBER($E15),$E15&gt;Thresholds!$B$10),$E15&amp;" minutes. Too long to ride along. This is a task.",IF(AND(ISNUMBER($V15),ISNUMBER($W15),$V15&gt;=$W15-0.01,$W15&lt;1),"At the ceiling. Only a better anchor helps now.",""))))))</f>
        <v/>
      </c>
    </row>
    <row r="16" customFormat="false" ht="21.75" hidden="false" customHeight="true" outlineLevel="0" collapsed="false">
      <c r="A16" s="13" t="str">
        <f aca="false">IF($B16="","","H-"&amp;ROW()-6)</f>
        <v/>
      </c>
      <c r="B16" s="14"/>
      <c r="C16" s="14"/>
      <c r="D16" s="15"/>
      <c r="E16" s="15"/>
      <c r="F16" s="20"/>
      <c r="G16" s="15"/>
      <c r="H16" s="15"/>
      <c r="I16" s="15"/>
      <c r="J16" s="15"/>
      <c r="K16" s="15"/>
      <c r="L16" s="15"/>
      <c r="M16" s="15"/>
      <c r="N16" s="15"/>
      <c r="O16" s="15"/>
      <c r="P16" s="15"/>
      <c r="Q16" s="15"/>
      <c r="R16" s="15"/>
      <c r="S16" s="15"/>
      <c r="T16" s="15"/>
      <c r="U16" s="16" t="str">
        <f aca="false">IF($B16="","",COUNTIF($G16:$T16,"Y"))</f>
        <v/>
      </c>
      <c r="V16" s="17" t="str">
        <f aca="false">IF($B16="","",$U16/14)</f>
        <v/>
      </c>
      <c r="W16" s="17" t="str">
        <f aca="false">IF(OR($B16="",$C16=""),"",IFERROR(INDEX(Anchors!$T$7:$T$26,MATCH($C16,Anchors!$A$7:$A$26,0)),""))</f>
        <v/>
      </c>
      <c r="X16" s="17" t="str">
        <f aca="false">IF(OR($V16="",$W16=""),"",MAX(0,$W16-$V16))</f>
        <v/>
      </c>
      <c r="Y16" s="19" t="str">
        <f aca="false">IF($B16="","",IF($C16="","Not attached to anything. That is a resolution.",IF(IFERROR(INDEX(Anchors!$U$7:$U$26,MATCH($C16,Anchors!$A$7:$A$26,0)),"")="Too weak to build on","Anchor fires "&amp;TEXT($W16,"0%")&amp;" of days. Move it, not your effort.",IF(AND(ISNUMBER($X16),$X16&gt;Thresholds!$B$8),"Running "&amp;TEXT($X16,"0%")&amp;" under the ceiling. This part is on you.",IF(AND(ISNUMBER($E16),$E16&gt;Thresholds!$B$10),$E16&amp;" minutes. Too long to ride along. This is a task.",IF(AND(ISNUMBER($V16),ISNUMBER($W16),$V16&gt;=$W16-0.01,$W16&lt;1),"At the ceiling. Only a better anchor helps now.",""))))))</f>
        <v/>
      </c>
    </row>
    <row r="17" customFormat="false" ht="21.75" hidden="false" customHeight="true" outlineLevel="0" collapsed="false">
      <c r="A17" s="13" t="str">
        <f aca="false">IF($B17="","","H-"&amp;ROW()-6)</f>
        <v/>
      </c>
      <c r="B17" s="14"/>
      <c r="C17" s="14"/>
      <c r="D17" s="15"/>
      <c r="E17" s="15"/>
      <c r="F17" s="20"/>
      <c r="G17" s="15"/>
      <c r="H17" s="15"/>
      <c r="I17" s="15"/>
      <c r="J17" s="15"/>
      <c r="K17" s="15"/>
      <c r="L17" s="15"/>
      <c r="M17" s="15"/>
      <c r="N17" s="15"/>
      <c r="O17" s="15"/>
      <c r="P17" s="15"/>
      <c r="Q17" s="15"/>
      <c r="R17" s="15"/>
      <c r="S17" s="15"/>
      <c r="T17" s="15"/>
      <c r="U17" s="16" t="str">
        <f aca="false">IF($B17="","",COUNTIF($G17:$T17,"Y"))</f>
        <v/>
      </c>
      <c r="V17" s="17" t="str">
        <f aca="false">IF($B17="","",$U17/14)</f>
        <v/>
      </c>
      <c r="W17" s="17" t="str">
        <f aca="false">IF(OR($B17="",$C17=""),"",IFERROR(INDEX(Anchors!$T$7:$T$26,MATCH($C17,Anchors!$A$7:$A$26,0)),""))</f>
        <v/>
      </c>
      <c r="X17" s="17" t="str">
        <f aca="false">IF(OR($V17="",$W17=""),"",MAX(0,$W17-$V17))</f>
        <v/>
      </c>
      <c r="Y17" s="19" t="str">
        <f aca="false">IF($B17="","",IF($C17="","Not attached to anything. That is a resolution.",IF(IFERROR(INDEX(Anchors!$U$7:$U$26,MATCH($C17,Anchors!$A$7:$A$26,0)),"")="Too weak to build on","Anchor fires "&amp;TEXT($W17,"0%")&amp;" of days. Move it, not your effort.",IF(AND(ISNUMBER($X17),$X17&gt;Thresholds!$B$8),"Running "&amp;TEXT($X17,"0%")&amp;" under the ceiling. This part is on you.",IF(AND(ISNUMBER($E17),$E17&gt;Thresholds!$B$10),$E17&amp;" minutes. Too long to ride along. This is a task.",IF(AND(ISNUMBER($V17),ISNUMBER($W17),$V17&gt;=$W17-0.01,$W17&lt;1),"At the ceiling. Only a better anchor helps now.",""))))))</f>
        <v/>
      </c>
    </row>
    <row r="18" customFormat="false" ht="21.75" hidden="false" customHeight="true" outlineLevel="0" collapsed="false">
      <c r="A18" s="13" t="str">
        <f aca="false">IF($B18="","","H-"&amp;ROW()-6)</f>
        <v/>
      </c>
      <c r="B18" s="14"/>
      <c r="C18" s="14"/>
      <c r="D18" s="15"/>
      <c r="E18" s="15"/>
      <c r="F18" s="20"/>
      <c r="G18" s="15"/>
      <c r="H18" s="15"/>
      <c r="I18" s="15"/>
      <c r="J18" s="15"/>
      <c r="K18" s="15"/>
      <c r="L18" s="15"/>
      <c r="M18" s="15"/>
      <c r="N18" s="15"/>
      <c r="O18" s="15"/>
      <c r="P18" s="15"/>
      <c r="Q18" s="15"/>
      <c r="R18" s="15"/>
      <c r="S18" s="15"/>
      <c r="T18" s="15"/>
      <c r="U18" s="16" t="str">
        <f aca="false">IF($B18="","",COUNTIF($G18:$T18,"Y"))</f>
        <v/>
      </c>
      <c r="V18" s="17" t="str">
        <f aca="false">IF($B18="","",$U18/14)</f>
        <v/>
      </c>
      <c r="W18" s="17" t="str">
        <f aca="false">IF(OR($B18="",$C18=""),"",IFERROR(INDEX(Anchors!$T$7:$T$26,MATCH($C18,Anchors!$A$7:$A$26,0)),""))</f>
        <v/>
      </c>
      <c r="X18" s="17" t="str">
        <f aca="false">IF(OR($V18="",$W18=""),"",MAX(0,$W18-$V18))</f>
        <v/>
      </c>
      <c r="Y18" s="19" t="str">
        <f aca="false">IF($B18="","",IF($C18="","Not attached to anything. That is a resolution.",IF(IFERROR(INDEX(Anchors!$U$7:$U$26,MATCH($C18,Anchors!$A$7:$A$26,0)),"")="Too weak to build on","Anchor fires "&amp;TEXT($W18,"0%")&amp;" of days. Move it, not your effort.",IF(AND(ISNUMBER($X18),$X18&gt;Thresholds!$B$8),"Running "&amp;TEXT($X18,"0%")&amp;" under the ceiling. This part is on you.",IF(AND(ISNUMBER($E18),$E18&gt;Thresholds!$B$10),$E18&amp;" minutes. Too long to ride along. This is a task.",IF(AND(ISNUMBER($V18),ISNUMBER($W18),$V18&gt;=$W18-0.01,$W18&lt;1),"At the ceiling. Only a better anchor helps now.",""))))))</f>
        <v/>
      </c>
    </row>
    <row r="19" customFormat="false" ht="21.75" hidden="false" customHeight="true" outlineLevel="0" collapsed="false">
      <c r="A19" s="13" t="str">
        <f aca="false">IF($B19="","","H-"&amp;ROW()-6)</f>
        <v/>
      </c>
      <c r="B19" s="14"/>
      <c r="C19" s="14"/>
      <c r="D19" s="15"/>
      <c r="E19" s="15"/>
      <c r="F19" s="20"/>
      <c r="G19" s="15"/>
      <c r="H19" s="15"/>
      <c r="I19" s="15"/>
      <c r="J19" s="15"/>
      <c r="K19" s="15"/>
      <c r="L19" s="15"/>
      <c r="M19" s="15"/>
      <c r="N19" s="15"/>
      <c r="O19" s="15"/>
      <c r="P19" s="15"/>
      <c r="Q19" s="15"/>
      <c r="R19" s="15"/>
      <c r="S19" s="15"/>
      <c r="T19" s="15"/>
      <c r="U19" s="16" t="str">
        <f aca="false">IF($B19="","",COUNTIF($G19:$T19,"Y"))</f>
        <v/>
      </c>
      <c r="V19" s="17" t="str">
        <f aca="false">IF($B19="","",$U19/14)</f>
        <v/>
      </c>
      <c r="W19" s="17" t="str">
        <f aca="false">IF(OR($B19="",$C19=""),"",IFERROR(INDEX(Anchors!$T$7:$T$26,MATCH($C19,Anchors!$A$7:$A$26,0)),""))</f>
        <v/>
      </c>
      <c r="X19" s="17" t="str">
        <f aca="false">IF(OR($V19="",$W19=""),"",MAX(0,$W19-$V19))</f>
        <v/>
      </c>
      <c r="Y19" s="19" t="str">
        <f aca="false">IF($B19="","",IF($C19="","Not attached to anything. That is a resolution.",IF(IFERROR(INDEX(Anchors!$U$7:$U$26,MATCH($C19,Anchors!$A$7:$A$26,0)),"")="Too weak to build on","Anchor fires "&amp;TEXT($W19,"0%")&amp;" of days. Move it, not your effort.",IF(AND(ISNUMBER($X19),$X19&gt;Thresholds!$B$8),"Running "&amp;TEXT($X19,"0%")&amp;" under the ceiling. This part is on you.",IF(AND(ISNUMBER($E19),$E19&gt;Thresholds!$B$10),$E19&amp;" minutes. Too long to ride along. This is a task.",IF(AND(ISNUMBER($V19),ISNUMBER($W19),$V19&gt;=$W19-0.01,$W19&lt;1),"At the ceiling. Only a better anchor helps now.",""))))))</f>
        <v/>
      </c>
    </row>
    <row r="20" customFormat="false" ht="21.75" hidden="false" customHeight="true" outlineLevel="0" collapsed="false">
      <c r="A20" s="13" t="str">
        <f aca="false">IF($B20="","","H-"&amp;ROW()-6)</f>
        <v/>
      </c>
      <c r="B20" s="14"/>
      <c r="C20" s="14"/>
      <c r="D20" s="15"/>
      <c r="E20" s="15"/>
      <c r="F20" s="20"/>
      <c r="G20" s="15"/>
      <c r="H20" s="15"/>
      <c r="I20" s="15"/>
      <c r="J20" s="15"/>
      <c r="K20" s="15"/>
      <c r="L20" s="15"/>
      <c r="M20" s="15"/>
      <c r="N20" s="15"/>
      <c r="O20" s="15"/>
      <c r="P20" s="15"/>
      <c r="Q20" s="15"/>
      <c r="R20" s="15"/>
      <c r="S20" s="15"/>
      <c r="T20" s="15"/>
      <c r="U20" s="16" t="str">
        <f aca="false">IF($B20="","",COUNTIF($G20:$T20,"Y"))</f>
        <v/>
      </c>
      <c r="V20" s="17" t="str">
        <f aca="false">IF($B20="","",$U20/14)</f>
        <v/>
      </c>
      <c r="W20" s="17" t="str">
        <f aca="false">IF(OR($B20="",$C20=""),"",IFERROR(INDEX(Anchors!$T$7:$T$26,MATCH($C20,Anchors!$A$7:$A$26,0)),""))</f>
        <v/>
      </c>
      <c r="X20" s="17" t="str">
        <f aca="false">IF(OR($V20="",$W20=""),"",MAX(0,$W20-$V20))</f>
        <v/>
      </c>
      <c r="Y20" s="19" t="str">
        <f aca="false">IF($B20="","",IF($C20="","Not attached to anything. That is a resolution.",IF(IFERROR(INDEX(Anchors!$U$7:$U$26,MATCH($C20,Anchors!$A$7:$A$26,0)),"")="Too weak to build on","Anchor fires "&amp;TEXT($W20,"0%")&amp;" of days. Move it, not your effort.",IF(AND(ISNUMBER($X20),$X20&gt;Thresholds!$B$8),"Running "&amp;TEXT($X20,"0%")&amp;" under the ceiling. This part is on you.",IF(AND(ISNUMBER($E20),$E20&gt;Thresholds!$B$10),$E20&amp;" minutes. Too long to ride along. This is a task.",IF(AND(ISNUMBER($V20),ISNUMBER($W20),$V20&gt;=$W20-0.01,$W20&lt;1),"At the ceiling. Only a better anchor helps now.",""))))))</f>
        <v/>
      </c>
    </row>
    <row r="21" customFormat="false" ht="21.75" hidden="false" customHeight="true" outlineLevel="0" collapsed="false">
      <c r="A21" s="13" t="str">
        <f aca="false">IF($B21="","","H-"&amp;ROW()-6)</f>
        <v/>
      </c>
      <c r="B21" s="14"/>
      <c r="C21" s="14"/>
      <c r="D21" s="15"/>
      <c r="E21" s="15"/>
      <c r="F21" s="20"/>
      <c r="G21" s="15"/>
      <c r="H21" s="15"/>
      <c r="I21" s="15"/>
      <c r="J21" s="15"/>
      <c r="K21" s="15"/>
      <c r="L21" s="15"/>
      <c r="M21" s="15"/>
      <c r="N21" s="15"/>
      <c r="O21" s="15"/>
      <c r="P21" s="15"/>
      <c r="Q21" s="15"/>
      <c r="R21" s="15"/>
      <c r="S21" s="15"/>
      <c r="T21" s="15"/>
      <c r="U21" s="16" t="str">
        <f aca="false">IF($B21="","",COUNTIF($G21:$T21,"Y"))</f>
        <v/>
      </c>
      <c r="V21" s="17" t="str">
        <f aca="false">IF($B21="","",$U21/14)</f>
        <v/>
      </c>
      <c r="W21" s="17" t="str">
        <f aca="false">IF(OR($B21="",$C21=""),"",IFERROR(INDEX(Anchors!$T$7:$T$26,MATCH($C21,Anchors!$A$7:$A$26,0)),""))</f>
        <v/>
      </c>
      <c r="X21" s="17" t="str">
        <f aca="false">IF(OR($V21="",$W21=""),"",MAX(0,$W21-$V21))</f>
        <v/>
      </c>
      <c r="Y21" s="19" t="str">
        <f aca="false">IF($B21="","",IF($C21="","Not attached to anything. That is a resolution.",IF(IFERROR(INDEX(Anchors!$U$7:$U$26,MATCH($C21,Anchors!$A$7:$A$26,0)),"")="Too weak to build on","Anchor fires "&amp;TEXT($W21,"0%")&amp;" of days. Move it, not your effort.",IF(AND(ISNUMBER($X21),$X21&gt;Thresholds!$B$8),"Running "&amp;TEXT($X21,"0%")&amp;" under the ceiling. This part is on you.",IF(AND(ISNUMBER($E21),$E21&gt;Thresholds!$B$10),$E21&amp;" minutes. Too long to ride along. This is a task.",IF(AND(ISNUMBER($V21),ISNUMBER($W21),$V21&gt;=$W21-0.01,$W21&lt;1),"At the ceiling. Only a better anchor helps now.",""))))))</f>
        <v/>
      </c>
    </row>
    <row r="22" customFormat="false" ht="21.75" hidden="false" customHeight="true" outlineLevel="0" collapsed="false">
      <c r="A22" s="13" t="str">
        <f aca="false">IF($B22="","","H-"&amp;ROW()-6)</f>
        <v/>
      </c>
      <c r="B22" s="14"/>
      <c r="C22" s="14"/>
      <c r="D22" s="15"/>
      <c r="E22" s="15"/>
      <c r="F22" s="20"/>
      <c r="G22" s="15"/>
      <c r="H22" s="15"/>
      <c r="I22" s="15"/>
      <c r="J22" s="15"/>
      <c r="K22" s="15"/>
      <c r="L22" s="15"/>
      <c r="M22" s="15"/>
      <c r="N22" s="15"/>
      <c r="O22" s="15"/>
      <c r="P22" s="15"/>
      <c r="Q22" s="15"/>
      <c r="R22" s="15"/>
      <c r="S22" s="15"/>
      <c r="T22" s="15"/>
      <c r="U22" s="16" t="str">
        <f aca="false">IF($B22="","",COUNTIF($G22:$T22,"Y"))</f>
        <v/>
      </c>
      <c r="V22" s="17" t="str">
        <f aca="false">IF($B22="","",$U22/14)</f>
        <v/>
      </c>
      <c r="W22" s="17" t="str">
        <f aca="false">IF(OR($B22="",$C22=""),"",IFERROR(INDEX(Anchors!$T$7:$T$26,MATCH($C22,Anchors!$A$7:$A$26,0)),""))</f>
        <v/>
      </c>
      <c r="X22" s="17" t="str">
        <f aca="false">IF(OR($V22="",$W22=""),"",MAX(0,$W22-$V22))</f>
        <v/>
      </c>
      <c r="Y22" s="19" t="str">
        <f aca="false">IF($B22="","",IF($C22="","Not attached to anything. That is a resolution.",IF(IFERROR(INDEX(Anchors!$U$7:$U$26,MATCH($C22,Anchors!$A$7:$A$26,0)),"")="Too weak to build on","Anchor fires "&amp;TEXT($W22,"0%")&amp;" of days. Move it, not your effort.",IF(AND(ISNUMBER($X22),$X22&gt;Thresholds!$B$8),"Running "&amp;TEXT($X22,"0%")&amp;" under the ceiling. This part is on you.",IF(AND(ISNUMBER($E22),$E22&gt;Thresholds!$B$10),$E22&amp;" minutes. Too long to ride along. This is a task.",IF(AND(ISNUMBER($V22),ISNUMBER($W22),$V22&gt;=$W22-0.01,$W22&lt;1),"At the ceiling. Only a better anchor helps now.",""))))))</f>
        <v/>
      </c>
    </row>
    <row r="23" customFormat="false" ht="21.75" hidden="false" customHeight="true" outlineLevel="0" collapsed="false">
      <c r="A23" s="13" t="str">
        <f aca="false">IF($B23="","","H-"&amp;ROW()-6)</f>
        <v/>
      </c>
      <c r="B23" s="14"/>
      <c r="C23" s="14"/>
      <c r="D23" s="15"/>
      <c r="E23" s="15"/>
      <c r="F23" s="20"/>
      <c r="G23" s="15"/>
      <c r="H23" s="15"/>
      <c r="I23" s="15"/>
      <c r="J23" s="15"/>
      <c r="K23" s="15"/>
      <c r="L23" s="15"/>
      <c r="M23" s="15"/>
      <c r="N23" s="15"/>
      <c r="O23" s="15"/>
      <c r="P23" s="15"/>
      <c r="Q23" s="15"/>
      <c r="R23" s="15"/>
      <c r="S23" s="15"/>
      <c r="T23" s="15"/>
      <c r="U23" s="16" t="str">
        <f aca="false">IF($B23="","",COUNTIF($G23:$T23,"Y"))</f>
        <v/>
      </c>
      <c r="V23" s="17" t="str">
        <f aca="false">IF($B23="","",$U23/14)</f>
        <v/>
      </c>
      <c r="W23" s="17" t="str">
        <f aca="false">IF(OR($B23="",$C23=""),"",IFERROR(INDEX(Anchors!$T$7:$T$26,MATCH($C23,Anchors!$A$7:$A$26,0)),""))</f>
        <v/>
      </c>
      <c r="X23" s="17" t="str">
        <f aca="false">IF(OR($V23="",$W23=""),"",MAX(0,$W23-$V23))</f>
        <v/>
      </c>
      <c r="Y23" s="19" t="str">
        <f aca="false">IF($B23="","",IF($C23="","Not attached to anything. That is a resolution.",IF(IFERROR(INDEX(Anchors!$U$7:$U$26,MATCH($C23,Anchors!$A$7:$A$26,0)),"")="Too weak to build on","Anchor fires "&amp;TEXT($W23,"0%")&amp;" of days. Move it, not your effort.",IF(AND(ISNUMBER($X23),$X23&gt;Thresholds!$B$8),"Running "&amp;TEXT($X23,"0%")&amp;" under the ceiling. This part is on you.",IF(AND(ISNUMBER($E23),$E23&gt;Thresholds!$B$10),$E23&amp;" minutes. Too long to ride along. This is a task.",IF(AND(ISNUMBER($V23),ISNUMBER($W23),$V23&gt;=$W23-0.01,$W23&lt;1),"At the ceiling. Only a better anchor helps now.",""))))))</f>
        <v/>
      </c>
    </row>
    <row r="24" customFormat="false" ht="21.75" hidden="false" customHeight="true" outlineLevel="0" collapsed="false">
      <c r="A24" s="13" t="str">
        <f aca="false">IF($B24="","","H-"&amp;ROW()-6)</f>
        <v/>
      </c>
      <c r="B24" s="14"/>
      <c r="C24" s="14"/>
      <c r="D24" s="15"/>
      <c r="E24" s="15"/>
      <c r="F24" s="20"/>
      <c r="G24" s="15"/>
      <c r="H24" s="15"/>
      <c r="I24" s="15"/>
      <c r="J24" s="15"/>
      <c r="K24" s="15"/>
      <c r="L24" s="15"/>
      <c r="M24" s="15"/>
      <c r="N24" s="15"/>
      <c r="O24" s="15"/>
      <c r="P24" s="15"/>
      <c r="Q24" s="15"/>
      <c r="R24" s="15"/>
      <c r="S24" s="15"/>
      <c r="T24" s="15"/>
      <c r="U24" s="16" t="str">
        <f aca="false">IF($B24="","",COUNTIF($G24:$T24,"Y"))</f>
        <v/>
      </c>
      <c r="V24" s="17" t="str">
        <f aca="false">IF($B24="","",$U24/14)</f>
        <v/>
      </c>
      <c r="W24" s="17" t="str">
        <f aca="false">IF(OR($B24="",$C24=""),"",IFERROR(INDEX(Anchors!$T$7:$T$26,MATCH($C24,Anchors!$A$7:$A$26,0)),""))</f>
        <v/>
      </c>
      <c r="X24" s="17" t="str">
        <f aca="false">IF(OR($V24="",$W24=""),"",MAX(0,$W24-$V24))</f>
        <v/>
      </c>
      <c r="Y24" s="19" t="str">
        <f aca="false">IF($B24="","",IF($C24="","Not attached to anything. That is a resolution.",IF(IFERROR(INDEX(Anchors!$U$7:$U$26,MATCH($C24,Anchors!$A$7:$A$26,0)),"")="Too weak to build on","Anchor fires "&amp;TEXT($W24,"0%")&amp;" of days. Move it, not your effort.",IF(AND(ISNUMBER($X24),$X24&gt;Thresholds!$B$8),"Running "&amp;TEXT($X24,"0%")&amp;" under the ceiling. This part is on you.",IF(AND(ISNUMBER($E24),$E24&gt;Thresholds!$B$10),$E24&amp;" minutes. Too long to ride along. This is a task.",IF(AND(ISNUMBER($V24),ISNUMBER($W24),$V24&gt;=$W24-0.01,$W24&lt;1),"At the ceiling. Only a better anchor helps now.",""))))))</f>
        <v/>
      </c>
    </row>
    <row r="25" customFormat="false" ht="21.75" hidden="false" customHeight="true" outlineLevel="0" collapsed="false">
      <c r="A25" s="13" t="str">
        <f aca="false">IF($B25="","","H-"&amp;ROW()-6)</f>
        <v/>
      </c>
      <c r="B25" s="14"/>
      <c r="C25" s="14"/>
      <c r="D25" s="15"/>
      <c r="E25" s="15"/>
      <c r="F25" s="20"/>
      <c r="G25" s="15"/>
      <c r="H25" s="15"/>
      <c r="I25" s="15"/>
      <c r="J25" s="15"/>
      <c r="K25" s="15"/>
      <c r="L25" s="15"/>
      <c r="M25" s="15"/>
      <c r="N25" s="15"/>
      <c r="O25" s="15"/>
      <c r="P25" s="15"/>
      <c r="Q25" s="15"/>
      <c r="R25" s="15"/>
      <c r="S25" s="15"/>
      <c r="T25" s="15"/>
      <c r="U25" s="16" t="str">
        <f aca="false">IF($B25="","",COUNTIF($G25:$T25,"Y"))</f>
        <v/>
      </c>
      <c r="V25" s="17" t="str">
        <f aca="false">IF($B25="","",$U25/14)</f>
        <v/>
      </c>
      <c r="W25" s="17" t="str">
        <f aca="false">IF(OR($B25="",$C25=""),"",IFERROR(INDEX(Anchors!$T$7:$T$26,MATCH($C25,Anchors!$A$7:$A$26,0)),""))</f>
        <v/>
      </c>
      <c r="X25" s="17" t="str">
        <f aca="false">IF(OR($V25="",$W25=""),"",MAX(0,$W25-$V25))</f>
        <v/>
      </c>
      <c r="Y25" s="19" t="str">
        <f aca="false">IF($B25="","",IF($C25="","Not attached to anything. That is a resolution.",IF(IFERROR(INDEX(Anchors!$U$7:$U$26,MATCH($C25,Anchors!$A$7:$A$26,0)),"")="Too weak to build on","Anchor fires "&amp;TEXT($W25,"0%")&amp;" of days. Move it, not your effort.",IF(AND(ISNUMBER($X25),$X25&gt;Thresholds!$B$8),"Running "&amp;TEXT($X25,"0%")&amp;" under the ceiling. This part is on you.",IF(AND(ISNUMBER($E25),$E25&gt;Thresholds!$B$10),$E25&amp;" minutes. Too long to ride along. This is a task.",IF(AND(ISNUMBER($V25),ISNUMBER($W25),$V25&gt;=$W25-0.01,$W25&lt;1),"At the ceiling. Only a better anchor helps now.",""))))))</f>
        <v/>
      </c>
    </row>
    <row r="26" customFormat="false" ht="21.75" hidden="false" customHeight="true" outlineLevel="0" collapsed="false">
      <c r="A26" s="13" t="str">
        <f aca="false">IF($B26="","","H-"&amp;ROW()-6)</f>
        <v/>
      </c>
      <c r="B26" s="14"/>
      <c r="C26" s="14"/>
      <c r="D26" s="15"/>
      <c r="E26" s="15"/>
      <c r="F26" s="20"/>
      <c r="G26" s="15"/>
      <c r="H26" s="15"/>
      <c r="I26" s="15"/>
      <c r="J26" s="15"/>
      <c r="K26" s="15"/>
      <c r="L26" s="15"/>
      <c r="M26" s="15"/>
      <c r="N26" s="15"/>
      <c r="O26" s="15"/>
      <c r="P26" s="15"/>
      <c r="Q26" s="15"/>
      <c r="R26" s="15"/>
      <c r="S26" s="15"/>
      <c r="T26" s="15"/>
      <c r="U26" s="16" t="str">
        <f aca="false">IF($B26="","",COUNTIF($G26:$T26,"Y"))</f>
        <v/>
      </c>
      <c r="V26" s="17" t="str">
        <f aca="false">IF($B26="","",$U26/14)</f>
        <v/>
      </c>
      <c r="W26" s="17" t="str">
        <f aca="false">IF(OR($B26="",$C26=""),"",IFERROR(INDEX(Anchors!$T$7:$T$26,MATCH($C26,Anchors!$A$7:$A$26,0)),""))</f>
        <v/>
      </c>
      <c r="X26" s="17" t="str">
        <f aca="false">IF(OR($V26="",$W26=""),"",MAX(0,$W26-$V26))</f>
        <v/>
      </c>
      <c r="Y26" s="19" t="str">
        <f aca="false">IF($B26="","",IF($C26="","Not attached to anything. That is a resolution.",IF(IFERROR(INDEX(Anchors!$U$7:$U$26,MATCH($C26,Anchors!$A$7:$A$26,0)),"")="Too weak to build on","Anchor fires "&amp;TEXT($W26,"0%")&amp;" of days. Move it, not your effort.",IF(AND(ISNUMBER($X26),$X26&gt;Thresholds!$B$8),"Running "&amp;TEXT($X26,"0%")&amp;" under the ceiling. This part is on you.",IF(AND(ISNUMBER($E26),$E26&gt;Thresholds!$B$10),$E26&amp;" minutes. Too long to ride along. This is a task.",IF(AND(ISNUMBER($V26),ISNUMBER($W26),$V26&gt;=$W26-0.01,$W26&lt;1),"At the ceiling. Only a better anchor helps now.",""))))))</f>
        <v/>
      </c>
    </row>
    <row r="27" customFormat="false" ht="21.75" hidden="false" customHeight="true" outlineLevel="0" collapsed="false">
      <c r="A27" s="13" t="str">
        <f aca="false">IF($B27="","","H-"&amp;ROW()-6)</f>
        <v/>
      </c>
      <c r="B27" s="14"/>
      <c r="C27" s="14"/>
      <c r="D27" s="15"/>
      <c r="E27" s="15"/>
      <c r="F27" s="20"/>
      <c r="G27" s="15"/>
      <c r="H27" s="15"/>
      <c r="I27" s="15"/>
      <c r="J27" s="15"/>
      <c r="K27" s="15"/>
      <c r="L27" s="15"/>
      <c r="M27" s="15"/>
      <c r="N27" s="15"/>
      <c r="O27" s="15"/>
      <c r="P27" s="15"/>
      <c r="Q27" s="15"/>
      <c r="R27" s="15"/>
      <c r="S27" s="15"/>
      <c r="T27" s="15"/>
      <c r="U27" s="16" t="str">
        <f aca="false">IF($B27="","",COUNTIF($G27:$T27,"Y"))</f>
        <v/>
      </c>
      <c r="V27" s="17" t="str">
        <f aca="false">IF($B27="","",$U27/14)</f>
        <v/>
      </c>
      <c r="W27" s="17" t="str">
        <f aca="false">IF(OR($B27="",$C27=""),"",IFERROR(INDEX(Anchors!$T$7:$T$26,MATCH($C27,Anchors!$A$7:$A$26,0)),""))</f>
        <v/>
      </c>
      <c r="X27" s="17" t="str">
        <f aca="false">IF(OR($V27="",$W27=""),"",MAX(0,$W27-$V27))</f>
        <v/>
      </c>
      <c r="Y27" s="19" t="str">
        <f aca="false">IF($B27="","",IF($C27="","Not attached to anything. That is a resolution.",IF(IFERROR(INDEX(Anchors!$U$7:$U$26,MATCH($C27,Anchors!$A$7:$A$26,0)),"")="Too weak to build on","Anchor fires "&amp;TEXT($W27,"0%")&amp;" of days. Move it, not your effort.",IF(AND(ISNUMBER($X27),$X27&gt;Thresholds!$B$8),"Running "&amp;TEXT($X27,"0%")&amp;" under the ceiling. This part is on you.",IF(AND(ISNUMBER($E27),$E27&gt;Thresholds!$B$10),$E27&amp;" minutes. Too long to ride along. This is a task.",IF(AND(ISNUMBER($V27),ISNUMBER($W27),$V27&gt;=$W27-0.01,$W27&lt;1),"At the ceiling. Only a better anchor helps now.",""))))))</f>
        <v/>
      </c>
    </row>
    <row r="28" customFormat="false" ht="21.75" hidden="false" customHeight="true" outlineLevel="0" collapsed="false">
      <c r="A28" s="13" t="str">
        <f aca="false">IF($B28="","","H-"&amp;ROW()-6)</f>
        <v/>
      </c>
      <c r="B28" s="14"/>
      <c r="C28" s="14"/>
      <c r="D28" s="15"/>
      <c r="E28" s="15"/>
      <c r="F28" s="20"/>
      <c r="G28" s="15"/>
      <c r="H28" s="15"/>
      <c r="I28" s="15"/>
      <c r="J28" s="15"/>
      <c r="K28" s="15"/>
      <c r="L28" s="15"/>
      <c r="M28" s="15"/>
      <c r="N28" s="15"/>
      <c r="O28" s="15"/>
      <c r="P28" s="15"/>
      <c r="Q28" s="15"/>
      <c r="R28" s="15"/>
      <c r="S28" s="15"/>
      <c r="T28" s="15"/>
      <c r="U28" s="16" t="str">
        <f aca="false">IF($B28="","",COUNTIF($G28:$T28,"Y"))</f>
        <v/>
      </c>
      <c r="V28" s="17" t="str">
        <f aca="false">IF($B28="","",$U28/14)</f>
        <v/>
      </c>
      <c r="W28" s="17" t="str">
        <f aca="false">IF(OR($B28="",$C28=""),"",IFERROR(INDEX(Anchors!$T$7:$T$26,MATCH($C28,Anchors!$A$7:$A$26,0)),""))</f>
        <v/>
      </c>
      <c r="X28" s="17" t="str">
        <f aca="false">IF(OR($V28="",$W28=""),"",MAX(0,$W28-$V28))</f>
        <v/>
      </c>
      <c r="Y28" s="19" t="str">
        <f aca="false">IF($B28="","",IF($C28="","Not attached to anything. That is a resolution.",IF(IFERROR(INDEX(Anchors!$U$7:$U$26,MATCH($C28,Anchors!$A$7:$A$26,0)),"")="Too weak to build on","Anchor fires "&amp;TEXT($W28,"0%")&amp;" of days. Move it, not your effort.",IF(AND(ISNUMBER($X28),$X28&gt;Thresholds!$B$8),"Running "&amp;TEXT($X28,"0%")&amp;" under the ceiling. This part is on you.",IF(AND(ISNUMBER($E28),$E28&gt;Thresholds!$B$10),$E28&amp;" minutes. Too long to ride along. This is a task.",IF(AND(ISNUMBER($V28),ISNUMBER($W28),$V28&gt;=$W28-0.01,$W28&lt;1),"At the ceiling. Only a better anchor helps now.",""))))))</f>
        <v/>
      </c>
    </row>
    <row r="29" customFormat="false" ht="21.75" hidden="false" customHeight="true" outlineLevel="0" collapsed="false">
      <c r="A29" s="13" t="str">
        <f aca="false">IF($B29="","","H-"&amp;ROW()-6)</f>
        <v/>
      </c>
      <c r="B29" s="14"/>
      <c r="C29" s="14"/>
      <c r="D29" s="15"/>
      <c r="E29" s="15"/>
      <c r="F29" s="20"/>
      <c r="G29" s="15"/>
      <c r="H29" s="15"/>
      <c r="I29" s="15"/>
      <c r="J29" s="15"/>
      <c r="K29" s="15"/>
      <c r="L29" s="15"/>
      <c r="M29" s="15"/>
      <c r="N29" s="15"/>
      <c r="O29" s="15"/>
      <c r="P29" s="15"/>
      <c r="Q29" s="15"/>
      <c r="R29" s="15"/>
      <c r="S29" s="15"/>
      <c r="T29" s="15"/>
      <c r="U29" s="16" t="str">
        <f aca="false">IF($B29="","",COUNTIF($G29:$T29,"Y"))</f>
        <v/>
      </c>
      <c r="V29" s="17" t="str">
        <f aca="false">IF($B29="","",$U29/14)</f>
        <v/>
      </c>
      <c r="W29" s="17" t="str">
        <f aca="false">IF(OR($B29="",$C29=""),"",IFERROR(INDEX(Anchors!$T$7:$T$26,MATCH($C29,Anchors!$A$7:$A$26,0)),""))</f>
        <v/>
      </c>
      <c r="X29" s="17" t="str">
        <f aca="false">IF(OR($V29="",$W29=""),"",MAX(0,$W29-$V29))</f>
        <v/>
      </c>
      <c r="Y29" s="19" t="str">
        <f aca="false">IF($B29="","",IF($C29="","Not attached to anything. That is a resolution.",IF(IFERROR(INDEX(Anchors!$U$7:$U$26,MATCH($C29,Anchors!$A$7:$A$26,0)),"")="Too weak to build on","Anchor fires "&amp;TEXT($W29,"0%")&amp;" of days. Move it, not your effort.",IF(AND(ISNUMBER($X29),$X29&gt;Thresholds!$B$8),"Running "&amp;TEXT($X29,"0%")&amp;" under the ceiling. This part is on you.",IF(AND(ISNUMBER($E29),$E29&gt;Thresholds!$B$10),$E29&amp;" minutes. Too long to ride along. This is a task.",IF(AND(ISNUMBER($V29),ISNUMBER($W29),$V29&gt;=$W29-0.01,$W29&lt;1),"At the ceiling. Only a better anchor helps now.",""))))))</f>
        <v/>
      </c>
    </row>
    <row r="30" customFormat="false" ht="21.75" hidden="false" customHeight="true" outlineLevel="0" collapsed="false">
      <c r="A30" s="13" t="str">
        <f aca="false">IF($B30="","","H-"&amp;ROW()-6)</f>
        <v/>
      </c>
      <c r="B30" s="14"/>
      <c r="C30" s="14"/>
      <c r="D30" s="15"/>
      <c r="E30" s="15"/>
      <c r="F30" s="20"/>
      <c r="G30" s="15"/>
      <c r="H30" s="15"/>
      <c r="I30" s="15"/>
      <c r="J30" s="15"/>
      <c r="K30" s="15"/>
      <c r="L30" s="15"/>
      <c r="M30" s="15"/>
      <c r="N30" s="15"/>
      <c r="O30" s="15"/>
      <c r="P30" s="15"/>
      <c r="Q30" s="15"/>
      <c r="R30" s="15"/>
      <c r="S30" s="15"/>
      <c r="T30" s="15"/>
      <c r="U30" s="16" t="str">
        <f aca="false">IF($B30="","",COUNTIF($G30:$T30,"Y"))</f>
        <v/>
      </c>
      <c r="V30" s="17" t="str">
        <f aca="false">IF($B30="","",$U30/14)</f>
        <v/>
      </c>
      <c r="W30" s="17" t="str">
        <f aca="false">IF(OR($B30="",$C30=""),"",IFERROR(INDEX(Anchors!$T$7:$T$26,MATCH($C30,Anchors!$A$7:$A$26,0)),""))</f>
        <v/>
      </c>
      <c r="X30" s="17" t="str">
        <f aca="false">IF(OR($V30="",$W30=""),"",MAX(0,$W30-$V30))</f>
        <v/>
      </c>
      <c r="Y30" s="19" t="str">
        <f aca="false">IF($B30="","",IF($C30="","Not attached to anything. That is a resolution.",IF(IFERROR(INDEX(Anchors!$U$7:$U$26,MATCH($C30,Anchors!$A$7:$A$26,0)),"")="Too weak to build on","Anchor fires "&amp;TEXT($W30,"0%")&amp;" of days. Move it, not your effort.",IF(AND(ISNUMBER($X30),$X30&gt;Thresholds!$B$8),"Running "&amp;TEXT($X30,"0%")&amp;" under the ceiling. This part is on you.",IF(AND(ISNUMBER($E30),$E30&gt;Thresholds!$B$10),$E30&amp;" minutes. Too long to ride along. This is a task.",IF(AND(ISNUMBER($V30),ISNUMBER($W30),$V30&gt;=$W30-0.01,$W30&lt;1),"At the ceiling. Only a better anchor helps now.",""))))))</f>
        <v/>
      </c>
    </row>
    <row r="31" customFormat="false" ht="21.75" hidden="false" customHeight="true" outlineLevel="0" collapsed="false">
      <c r="A31" s="13" t="str">
        <f aca="false">IF($B31="","","H-"&amp;ROW()-6)</f>
        <v/>
      </c>
      <c r="B31" s="14"/>
      <c r="C31" s="14"/>
      <c r="D31" s="15"/>
      <c r="E31" s="15"/>
      <c r="F31" s="20"/>
      <c r="G31" s="15"/>
      <c r="H31" s="15"/>
      <c r="I31" s="15"/>
      <c r="J31" s="15"/>
      <c r="K31" s="15"/>
      <c r="L31" s="15"/>
      <c r="M31" s="15"/>
      <c r="N31" s="15"/>
      <c r="O31" s="15"/>
      <c r="P31" s="15"/>
      <c r="Q31" s="15"/>
      <c r="R31" s="15"/>
      <c r="S31" s="15"/>
      <c r="T31" s="15"/>
      <c r="U31" s="16" t="str">
        <f aca="false">IF($B31="","",COUNTIF($G31:$T31,"Y"))</f>
        <v/>
      </c>
      <c r="V31" s="17" t="str">
        <f aca="false">IF($B31="","",$U31/14)</f>
        <v/>
      </c>
      <c r="W31" s="17" t="str">
        <f aca="false">IF(OR($B31="",$C31=""),"",IFERROR(INDEX(Anchors!$T$7:$T$26,MATCH($C31,Anchors!$A$7:$A$26,0)),""))</f>
        <v/>
      </c>
      <c r="X31" s="17" t="str">
        <f aca="false">IF(OR($V31="",$W31=""),"",MAX(0,$W31-$V31))</f>
        <v/>
      </c>
      <c r="Y31" s="19" t="str">
        <f aca="false">IF($B31="","",IF($C31="","Not attached to anything. That is a resolution.",IF(IFERROR(INDEX(Anchors!$U$7:$U$26,MATCH($C31,Anchors!$A$7:$A$26,0)),"")="Too weak to build on","Anchor fires "&amp;TEXT($W31,"0%")&amp;" of days. Move it, not your effort.",IF(AND(ISNUMBER($X31),$X31&gt;Thresholds!$B$8),"Running "&amp;TEXT($X31,"0%")&amp;" under the ceiling. This part is on you.",IF(AND(ISNUMBER($E31),$E31&gt;Thresholds!$B$10),$E31&amp;" minutes. Too long to ride along. This is a task.",IF(AND(ISNUMBER($V31),ISNUMBER($W31),$V31&gt;=$W31-0.01,$W31&lt;1),"At the ceiling. Only a better anchor helps now.",""))))))</f>
        <v/>
      </c>
    </row>
    <row r="32" customFormat="false" ht="21.75" hidden="false" customHeight="true" outlineLevel="0" collapsed="false">
      <c r="A32" s="13" t="str">
        <f aca="false">IF($B32="","","H-"&amp;ROW()-6)</f>
        <v/>
      </c>
      <c r="B32" s="14"/>
      <c r="C32" s="14"/>
      <c r="D32" s="15"/>
      <c r="E32" s="15"/>
      <c r="F32" s="20"/>
      <c r="G32" s="15"/>
      <c r="H32" s="15"/>
      <c r="I32" s="15"/>
      <c r="J32" s="15"/>
      <c r="K32" s="15"/>
      <c r="L32" s="15"/>
      <c r="M32" s="15"/>
      <c r="N32" s="15"/>
      <c r="O32" s="15"/>
      <c r="P32" s="15"/>
      <c r="Q32" s="15"/>
      <c r="R32" s="15"/>
      <c r="S32" s="15"/>
      <c r="T32" s="15"/>
      <c r="U32" s="16" t="str">
        <f aca="false">IF($B32="","",COUNTIF($G32:$T32,"Y"))</f>
        <v/>
      </c>
      <c r="V32" s="17" t="str">
        <f aca="false">IF($B32="","",$U32/14)</f>
        <v/>
      </c>
      <c r="W32" s="17" t="str">
        <f aca="false">IF(OR($B32="",$C32=""),"",IFERROR(INDEX(Anchors!$T$7:$T$26,MATCH($C32,Anchors!$A$7:$A$26,0)),""))</f>
        <v/>
      </c>
      <c r="X32" s="17" t="str">
        <f aca="false">IF(OR($V32="",$W32=""),"",MAX(0,$W32-$V32))</f>
        <v/>
      </c>
      <c r="Y32" s="19" t="str">
        <f aca="false">IF($B32="","",IF($C32="","Not attached to anything. That is a resolution.",IF(IFERROR(INDEX(Anchors!$U$7:$U$26,MATCH($C32,Anchors!$A$7:$A$26,0)),"")="Too weak to build on","Anchor fires "&amp;TEXT($W32,"0%")&amp;" of days. Move it, not your effort.",IF(AND(ISNUMBER($X32),$X32&gt;Thresholds!$B$8),"Running "&amp;TEXT($X32,"0%")&amp;" under the ceiling. This part is on you.",IF(AND(ISNUMBER($E32),$E32&gt;Thresholds!$B$10),$E32&amp;" minutes. Too long to ride along. This is a task.",IF(AND(ISNUMBER($V32),ISNUMBER($W32),$V32&gt;=$W32-0.01,$W32&lt;1),"At the ceiling. Only a better anchor helps now.",""))))))</f>
        <v/>
      </c>
    </row>
    <row r="33" customFormat="false" ht="21.75" hidden="false" customHeight="true" outlineLevel="0" collapsed="false">
      <c r="A33" s="13" t="str">
        <f aca="false">IF($B33="","","H-"&amp;ROW()-6)</f>
        <v/>
      </c>
      <c r="B33" s="14"/>
      <c r="C33" s="14"/>
      <c r="D33" s="15"/>
      <c r="E33" s="15"/>
      <c r="F33" s="20"/>
      <c r="G33" s="15"/>
      <c r="H33" s="15"/>
      <c r="I33" s="15"/>
      <c r="J33" s="15"/>
      <c r="K33" s="15"/>
      <c r="L33" s="15"/>
      <c r="M33" s="15"/>
      <c r="N33" s="15"/>
      <c r="O33" s="15"/>
      <c r="P33" s="15"/>
      <c r="Q33" s="15"/>
      <c r="R33" s="15"/>
      <c r="S33" s="15"/>
      <c r="T33" s="15"/>
      <c r="U33" s="16" t="str">
        <f aca="false">IF($B33="","",COUNTIF($G33:$T33,"Y"))</f>
        <v/>
      </c>
      <c r="V33" s="17" t="str">
        <f aca="false">IF($B33="","",$U33/14)</f>
        <v/>
      </c>
      <c r="W33" s="17" t="str">
        <f aca="false">IF(OR($B33="",$C33=""),"",IFERROR(INDEX(Anchors!$T$7:$T$26,MATCH($C33,Anchors!$A$7:$A$26,0)),""))</f>
        <v/>
      </c>
      <c r="X33" s="17" t="str">
        <f aca="false">IF(OR($V33="",$W33=""),"",MAX(0,$W33-$V33))</f>
        <v/>
      </c>
      <c r="Y33" s="19" t="str">
        <f aca="false">IF($B33="","",IF($C33="","Not attached to anything. That is a resolution.",IF(IFERROR(INDEX(Anchors!$U$7:$U$26,MATCH($C33,Anchors!$A$7:$A$26,0)),"")="Too weak to build on","Anchor fires "&amp;TEXT($W33,"0%")&amp;" of days. Move it, not your effort.",IF(AND(ISNUMBER($X33),$X33&gt;Thresholds!$B$8),"Running "&amp;TEXT($X33,"0%")&amp;" under the ceiling. This part is on you.",IF(AND(ISNUMBER($E33),$E33&gt;Thresholds!$B$10),$E33&amp;" minutes. Too long to ride along. This is a task.",IF(AND(ISNUMBER($V33),ISNUMBER($W33),$V33&gt;=$W33-0.01,$W33&lt;1),"At the ceiling. Only a better anchor helps now.",""))))))</f>
        <v/>
      </c>
    </row>
    <row r="34" customFormat="false" ht="21.75" hidden="false" customHeight="true" outlineLevel="0" collapsed="false">
      <c r="A34" s="13" t="str">
        <f aca="false">IF($B34="","","H-"&amp;ROW()-6)</f>
        <v/>
      </c>
      <c r="B34" s="14"/>
      <c r="C34" s="14"/>
      <c r="D34" s="15"/>
      <c r="E34" s="15"/>
      <c r="F34" s="20"/>
      <c r="G34" s="15"/>
      <c r="H34" s="15"/>
      <c r="I34" s="15"/>
      <c r="J34" s="15"/>
      <c r="K34" s="15"/>
      <c r="L34" s="15"/>
      <c r="M34" s="15"/>
      <c r="N34" s="15"/>
      <c r="O34" s="15"/>
      <c r="P34" s="15"/>
      <c r="Q34" s="15"/>
      <c r="R34" s="15"/>
      <c r="S34" s="15"/>
      <c r="T34" s="15"/>
      <c r="U34" s="16" t="str">
        <f aca="false">IF($B34="","",COUNTIF($G34:$T34,"Y"))</f>
        <v/>
      </c>
      <c r="V34" s="17" t="str">
        <f aca="false">IF($B34="","",$U34/14)</f>
        <v/>
      </c>
      <c r="W34" s="17" t="str">
        <f aca="false">IF(OR($B34="",$C34=""),"",IFERROR(INDEX(Anchors!$T$7:$T$26,MATCH($C34,Anchors!$A$7:$A$26,0)),""))</f>
        <v/>
      </c>
      <c r="X34" s="17" t="str">
        <f aca="false">IF(OR($V34="",$W34=""),"",MAX(0,$W34-$V34))</f>
        <v/>
      </c>
      <c r="Y34" s="19" t="str">
        <f aca="false">IF($B34="","",IF($C34="","Not attached to anything. That is a resolution.",IF(IFERROR(INDEX(Anchors!$U$7:$U$26,MATCH($C34,Anchors!$A$7:$A$26,0)),"")="Too weak to build on","Anchor fires "&amp;TEXT($W34,"0%")&amp;" of days. Move it, not your effort.",IF(AND(ISNUMBER($X34),$X34&gt;Thresholds!$B$8),"Running "&amp;TEXT($X34,"0%")&amp;" under the ceiling. This part is on you.",IF(AND(ISNUMBER($E34),$E34&gt;Thresholds!$B$10),$E34&amp;" minutes. Too long to ride along. This is a task.",IF(AND(ISNUMBER($V34),ISNUMBER($W34),$V34&gt;=$W34-0.01,$W34&lt;1),"At the ceiling. Only a better anchor helps now.",""))))))</f>
        <v/>
      </c>
    </row>
    <row r="35" customFormat="false" ht="21.75" hidden="false" customHeight="true" outlineLevel="0" collapsed="false">
      <c r="A35" s="13" t="str">
        <f aca="false">IF($B35="","","H-"&amp;ROW()-6)</f>
        <v/>
      </c>
      <c r="B35" s="14"/>
      <c r="C35" s="14"/>
      <c r="D35" s="15"/>
      <c r="E35" s="15"/>
      <c r="F35" s="20"/>
      <c r="G35" s="15"/>
      <c r="H35" s="15"/>
      <c r="I35" s="15"/>
      <c r="J35" s="15"/>
      <c r="K35" s="15"/>
      <c r="L35" s="15"/>
      <c r="M35" s="15"/>
      <c r="N35" s="15"/>
      <c r="O35" s="15"/>
      <c r="P35" s="15"/>
      <c r="Q35" s="15"/>
      <c r="R35" s="15"/>
      <c r="S35" s="15"/>
      <c r="T35" s="15"/>
      <c r="U35" s="16" t="str">
        <f aca="false">IF($B35="","",COUNTIF($G35:$T35,"Y"))</f>
        <v/>
      </c>
      <c r="V35" s="17" t="str">
        <f aca="false">IF($B35="","",$U35/14)</f>
        <v/>
      </c>
      <c r="W35" s="17" t="str">
        <f aca="false">IF(OR($B35="",$C35=""),"",IFERROR(INDEX(Anchors!$T$7:$T$26,MATCH($C35,Anchors!$A$7:$A$26,0)),""))</f>
        <v/>
      </c>
      <c r="X35" s="17" t="str">
        <f aca="false">IF(OR($V35="",$W35=""),"",MAX(0,$W35-$V35))</f>
        <v/>
      </c>
      <c r="Y35" s="19" t="str">
        <f aca="false">IF($B35="","",IF($C35="","Not attached to anything. That is a resolution.",IF(IFERROR(INDEX(Anchors!$U$7:$U$26,MATCH($C35,Anchors!$A$7:$A$26,0)),"")="Too weak to build on","Anchor fires "&amp;TEXT($W35,"0%")&amp;" of days. Move it, not your effort.",IF(AND(ISNUMBER($X35),$X35&gt;Thresholds!$B$8),"Running "&amp;TEXT($X35,"0%")&amp;" under the ceiling. This part is on you.",IF(AND(ISNUMBER($E35),$E35&gt;Thresholds!$B$10),$E35&amp;" minutes. Too long to ride along. This is a task.",IF(AND(ISNUMBER($V35),ISNUMBER($W35),$V35&gt;=$W35-0.01,$W35&lt;1),"At the ceiling. Only a better anchor helps now.",""))))))</f>
        <v/>
      </c>
    </row>
    <row r="36" customFormat="false" ht="21.75" hidden="false" customHeight="true" outlineLevel="0" collapsed="false">
      <c r="A36" s="13" t="str">
        <f aca="false">IF($B36="","","H-"&amp;ROW()-6)</f>
        <v/>
      </c>
      <c r="B36" s="14"/>
      <c r="C36" s="14"/>
      <c r="D36" s="15"/>
      <c r="E36" s="15"/>
      <c r="F36" s="20"/>
      <c r="G36" s="15"/>
      <c r="H36" s="15"/>
      <c r="I36" s="15"/>
      <c r="J36" s="15"/>
      <c r="K36" s="15"/>
      <c r="L36" s="15"/>
      <c r="M36" s="15"/>
      <c r="N36" s="15"/>
      <c r="O36" s="15"/>
      <c r="P36" s="15"/>
      <c r="Q36" s="15"/>
      <c r="R36" s="15"/>
      <c r="S36" s="15"/>
      <c r="T36" s="15"/>
      <c r="U36" s="16" t="str">
        <f aca="false">IF($B36="","",COUNTIF($G36:$T36,"Y"))</f>
        <v/>
      </c>
      <c r="V36" s="17" t="str">
        <f aca="false">IF($B36="","",$U36/14)</f>
        <v/>
      </c>
      <c r="W36" s="17" t="str">
        <f aca="false">IF(OR($B36="",$C36=""),"",IFERROR(INDEX(Anchors!$T$7:$T$26,MATCH($C36,Anchors!$A$7:$A$26,0)),""))</f>
        <v/>
      </c>
      <c r="X36" s="17" t="str">
        <f aca="false">IF(OR($V36="",$W36=""),"",MAX(0,$W36-$V36))</f>
        <v/>
      </c>
      <c r="Y36" s="19" t="str">
        <f aca="false">IF($B36="","",IF($C36="","Not attached to anything. That is a resolution.",IF(IFERROR(INDEX(Anchors!$U$7:$U$26,MATCH($C36,Anchors!$A$7:$A$26,0)),"")="Too weak to build on","Anchor fires "&amp;TEXT($W36,"0%")&amp;" of days. Move it, not your effort.",IF(AND(ISNUMBER($X36),$X36&gt;Thresholds!$B$8),"Running "&amp;TEXT($X36,"0%")&amp;" under the ceiling. This part is on you.",IF(AND(ISNUMBER($E36),$E36&gt;Thresholds!$B$10),$E36&amp;" minutes. Too long to ride along. This is a task.",IF(AND(ISNUMBER($V36),ISNUMBER($W36),$V36&gt;=$W36-0.01,$W36&lt;1),"At the ceiling. Only a better anchor helps now.",""))))))</f>
        <v/>
      </c>
    </row>
  </sheetData>
  <conditionalFormatting sqref="Y7:Y36">
    <cfRule type="expression" priority="2" aboveAverage="0" equalAverage="0" bottom="0" percent="0" rank="0" text="" dxfId="0">
      <formula>$Y7&lt;&gt;""</formula>
    </cfRule>
  </conditionalFormatting>
  <dataValidations count="1">
    <dataValidation allowBlank="true" errorStyle="stop" operator="between" showDropDown="false" showErrorMessage="false" showInputMessage="false" sqref="D7:D36" type="list">
      <formula1>"1,2,3,4,5"</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D23"/>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2"/>
    <col collapsed="false" customWidth="true" hidden="false" outlineLevel="0" max="4" min="4" style="0" width="76"/>
  </cols>
  <sheetData>
    <row r="1" customFormat="false" ht="54" hidden="false" customHeight="true" outlineLevel="0" collapsed="false"/>
    <row r="2" customFormat="false" ht="21" hidden="false" customHeight="true" outlineLevel="0" collapsed="false">
      <c r="A2" s="1" t="s">
        <v>91</v>
      </c>
    </row>
    <row r="3" customFormat="false" ht="13.5" hidden="false" customHeight="true" outlineLevel="0" collapsed="false">
      <c r="A3" s="2" t="s">
        <v>92</v>
      </c>
    </row>
    <row r="4" customFormat="false" ht="3" hidden="false" customHeight="true" outlineLevel="0" collapsed="false">
      <c r="A4" s="3"/>
      <c r="B4" s="3"/>
      <c r="C4" s="3"/>
      <c r="D4" s="3"/>
    </row>
    <row r="5" customFormat="false" ht="9" hidden="false" customHeight="true" outlineLevel="0" collapsed="false"/>
    <row r="6" customFormat="false" ht="30" hidden="false" customHeight="true" outlineLevel="0" collapsed="false">
      <c r="A6" s="8" t="s">
        <v>93</v>
      </c>
      <c r="B6" s="8" t="s">
        <v>94</v>
      </c>
      <c r="C6" s="8" t="s">
        <v>95</v>
      </c>
      <c r="D6" s="9" t="s">
        <v>96</v>
      </c>
    </row>
    <row r="7" customFormat="false" ht="37.5" hidden="false" customHeight="true" outlineLevel="0" collapsed="false">
      <c r="A7" s="21" t="s">
        <v>97</v>
      </c>
      <c r="B7" s="22" t="n">
        <f aca="false">COUNTIF(Stack!$B$7:$B$36,"&lt;&gt;")</f>
        <v>5</v>
      </c>
      <c r="D7" s="23" t="s">
        <v>98</v>
      </c>
    </row>
    <row r="8" customFormat="false" ht="37.5" hidden="false" customHeight="true" outlineLevel="0" collapsed="false">
      <c r="A8" s="21" t="s">
        <v>99</v>
      </c>
      <c r="B8" s="24" t="n">
        <f aca="false">IFERROR(MIN(Stack!$W$7:$W$36),0)</f>
        <v>0.5</v>
      </c>
      <c r="C8" s="25" t="str">
        <f aca="false">IF($B$8&lt;Thresholds!$B$7,"CHECK","OK")</f>
        <v>CHECK</v>
      </c>
      <c r="D8" s="23" t="s">
        <v>100</v>
      </c>
    </row>
    <row r="9" customFormat="false" ht="37.5" hidden="false" customHeight="true" outlineLevel="0" collapsed="false">
      <c r="A9" s="21" t="s">
        <v>101</v>
      </c>
      <c r="B9" s="22" t="n">
        <f aca="false">COUNTIFS(Stack!$W$7:$W$36,"&lt;"&amp;Thresholds!$B$7,Stack!$B$7:$B$36,"&lt;&gt;")</f>
        <v>4</v>
      </c>
      <c r="C9" s="25" t="str">
        <f aca="false">IF($B$9&gt;0,"CHECK","OK")</f>
        <v>CHECK</v>
      </c>
      <c r="D9" s="23" t="s">
        <v>102</v>
      </c>
    </row>
    <row r="10" customFormat="false" ht="37.5" hidden="false" customHeight="true" outlineLevel="0" collapsed="false">
      <c r="A10" s="21" t="s">
        <v>103</v>
      </c>
      <c r="B10" s="22" t="n">
        <f aca="false">COUNTIF(Stack!$X$7:$X$36,"&gt;"&amp;Thresholds!$B$8)</f>
        <v>2</v>
      </c>
      <c r="C10" s="25" t="str">
        <f aca="false">IF($B$10&gt;0,"CHECK","OK")</f>
        <v>CHECK</v>
      </c>
      <c r="D10" s="23" t="s">
        <v>104</v>
      </c>
    </row>
    <row r="11" customFormat="false" ht="37.5" hidden="false" customHeight="true" outlineLevel="0" collapsed="false">
      <c r="A11" s="21" t="s">
        <v>105</v>
      </c>
      <c r="B11" s="22" t="n">
        <f aca="false">COUNTIFS(Stack!$X$7:$X$36,"&lt;="&amp;0.01,Stack!$B$7:$B$36,"&lt;&gt;",Stack!$W$7:$W$36,"&lt;1")</f>
        <v>0</v>
      </c>
      <c r="D11" s="23" t="s">
        <v>106</v>
      </c>
    </row>
    <row r="12" customFormat="false" ht="37.5" hidden="false" customHeight="true" outlineLevel="0" collapsed="false">
      <c r="A12" s="21" t="s">
        <v>107</v>
      </c>
      <c r="B12" s="24" t="n">
        <f aca="false">IFERROR(AVERAGEIFS(Stack!$V$7:$V$36,Stack!$D$7:$D$36,1),0)</f>
        <v>0.553571428571429</v>
      </c>
      <c r="D12" s="23" t="s">
        <v>108</v>
      </c>
    </row>
    <row r="13" customFormat="false" ht="37.5" hidden="false" customHeight="true" outlineLevel="0" collapsed="false">
      <c r="A13" s="21" t="s">
        <v>109</v>
      </c>
      <c r="B13" s="24" t="n">
        <f aca="false">IFERROR(AVERAGEIFS(Stack!$V$7:$V$36,Stack!$D$7:$D$36,"&gt;="&amp;3),0)</f>
        <v>0</v>
      </c>
      <c r="D13" s="23" t="s">
        <v>110</v>
      </c>
    </row>
    <row r="14" customFormat="false" ht="37.5" hidden="false" customHeight="true" outlineLevel="0" collapsed="false">
      <c r="A14" s="21" t="s">
        <v>111</v>
      </c>
      <c r="B14" s="22" t="n">
        <f aca="false">SUMPRODUCT((COUNTIF(Stack!$C$7:$C$36,Anchors!$A$7:$A$26)&gt;Thresholds!$B$9)*(Anchors!$B$7:$B$26&lt;&gt;""))</f>
        <v>0</v>
      </c>
      <c r="C14" s="25" t="str">
        <f aca="false">IF($B$14&gt;0,"CHECK","OK")</f>
        <v>OK</v>
      </c>
      <c r="D14" s="23" t="s">
        <v>112</v>
      </c>
    </row>
    <row r="15" customFormat="false" ht="37.5" hidden="false" customHeight="true" outlineLevel="0" collapsed="false">
      <c r="A15" s="21" t="s">
        <v>113</v>
      </c>
      <c r="B15" s="22" t="n">
        <f aca="false">SUMIFS(Stack!$E$7:$E$36,Stack!$B$7:$B$36,"&lt;&gt;")</f>
        <v>55</v>
      </c>
      <c r="D15" s="23" t="s">
        <v>114</v>
      </c>
    </row>
    <row r="17" customFormat="false" ht="21.75" hidden="false" customHeight="true" outlineLevel="0" collapsed="false">
      <c r="A17" s="6" t="s">
        <v>115</v>
      </c>
      <c r="B17" s="7"/>
      <c r="C17" s="7"/>
      <c r="D17" s="7"/>
    </row>
    <row r="18" customFormat="false" ht="15" hidden="false" customHeight="false" outlineLevel="0" collapsed="false">
      <c r="A18" s="5" t="s">
        <v>116</v>
      </c>
      <c r="B18" s="5"/>
      <c r="C18" s="5"/>
      <c r="D18" s="5"/>
    </row>
    <row r="19" customFormat="false" ht="15" hidden="false" customHeight="false" outlineLevel="0" collapsed="false">
      <c r="A19" s="5" t="s">
        <v>117</v>
      </c>
      <c r="B19" s="5"/>
      <c r="C19" s="5"/>
      <c r="D19" s="5"/>
    </row>
    <row r="20" customFormat="false" ht="15" hidden="false" customHeight="false" outlineLevel="0" collapsed="false">
      <c r="A20" s="5" t="s">
        <v>118</v>
      </c>
      <c r="B20" s="5"/>
      <c r="C20" s="5"/>
      <c r="D20" s="5"/>
    </row>
    <row r="21" customFormat="false" ht="15" hidden="false" customHeight="false" outlineLevel="0" collapsed="false">
      <c r="A21" s="26"/>
      <c r="B21" s="26"/>
      <c r="C21" s="26"/>
      <c r="D21" s="26"/>
    </row>
    <row r="22" customFormat="false" ht="15" hidden="false" customHeight="false" outlineLevel="0" collapsed="false">
      <c r="A22" s="5" t="s">
        <v>119</v>
      </c>
      <c r="B22" s="5"/>
      <c r="C22" s="5"/>
      <c r="D22" s="5"/>
    </row>
    <row r="23" customFormat="false" ht="15" hidden="false" customHeight="false" outlineLevel="0" collapsed="false">
      <c r="A23" s="5" t="s">
        <v>120</v>
      </c>
      <c r="B23" s="5"/>
      <c r="C23" s="5"/>
      <c r="D23" s="5"/>
    </row>
  </sheetData>
  <mergeCells count="6">
    <mergeCell ref="A18:D18"/>
    <mergeCell ref="A19:D19"/>
    <mergeCell ref="A20:D20"/>
    <mergeCell ref="A21:D21"/>
    <mergeCell ref="A22:D22"/>
    <mergeCell ref="A23:D23"/>
  </mergeCells>
  <conditionalFormatting sqref="C7:C15">
    <cfRule type="cellIs" priority="2" operator="equal" aboveAverage="0" equalAverage="0" bottom="0" percent="0" rank="0" text="" dxfId="0">
      <formula>"CHECK"</formula>
    </cfRule>
    <cfRule type="cellIs" priority="3" operator="equal" aboveAverage="0" equalAverage="0" bottom="0" percent="0" rank="0" text="" dxfId="1">
      <formula>"OK"</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57575"/>
    <pageSetUpPr fitToPage="true"/>
  </sheetPr>
  <dimension ref="A1:E5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40"/>
    <col collapsed="false" customWidth="true" hidden="false" outlineLevel="0" max="3" min="3" style="0" width="46"/>
    <col collapsed="false" customWidth="true" hidden="false" outlineLevel="0" max="4" min="4" style="0" width="40"/>
    <col collapsed="false" customWidth="true" hidden="false" outlineLevel="0" max="5" min="5" style="0" width="24"/>
  </cols>
  <sheetData>
    <row r="1" customFormat="false" ht="54" hidden="false" customHeight="true" outlineLevel="0" collapsed="false"/>
    <row r="2" customFormat="false" ht="21" hidden="false" customHeight="true" outlineLevel="0" collapsed="false">
      <c r="A2" s="1" t="s">
        <v>121</v>
      </c>
    </row>
    <row r="3" customFormat="false" ht="13.5" hidden="false" customHeight="true" outlineLevel="0" collapsed="false">
      <c r="A3" s="2" t="s">
        <v>122</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8" t="s">
        <v>123</v>
      </c>
      <c r="B6" s="8" t="s">
        <v>124</v>
      </c>
      <c r="C6" s="8" t="s">
        <v>125</v>
      </c>
      <c r="D6" s="8" t="s">
        <v>126</v>
      </c>
      <c r="E6" s="9" t="s">
        <v>127</v>
      </c>
    </row>
    <row r="7" customFormat="false" ht="30" hidden="false" customHeight="true" outlineLevel="0" collapsed="false">
      <c r="A7" s="20" t="n">
        <v>46265</v>
      </c>
      <c r="B7" s="14" t="s">
        <v>128</v>
      </c>
      <c r="C7" s="14" t="s">
        <v>129</v>
      </c>
      <c r="D7" s="14" t="s">
        <v>130</v>
      </c>
      <c r="E7" s="15"/>
    </row>
    <row r="8" customFormat="false" ht="30" hidden="false" customHeight="true" outlineLevel="0" collapsed="false">
      <c r="A8" s="20"/>
      <c r="B8" s="14"/>
      <c r="C8" s="14"/>
      <c r="D8" s="14"/>
      <c r="E8" s="15"/>
    </row>
    <row r="9" customFormat="false" ht="30" hidden="false" customHeight="true" outlineLevel="0" collapsed="false">
      <c r="A9" s="20"/>
      <c r="B9" s="14"/>
      <c r="C9" s="14"/>
      <c r="D9" s="14"/>
      <c r="E9" s="15"/>
    </row>
    <row r="10" customFormat="false" ht="30" hidden="false" customHeight="true" outlineLevel="0" collapsed="false">
      <c r="A10" s="20"/>
      <c r="B10" s="14"/>
      <c r="C10" s="14"/>
      <c r="D10" s="14"/>
      <c r="E10" s="15"/>
    </row>
    <row r="11" customFormat="false" ht="30" hidden="false" customHeight="true" outlineLevel="0" collapsed="false">
      <c r="A11" s="20"/>
      <c r="B11" s="14"/>
      <c r="C11" s="14"/>
      <c r="D11" s="14"/>
      <c r="E11" s="15"/>
    </row>
    <row r="12" customFormat="false" ht="30" hidden="false" customHeight="true" outlineLevel="0" collapsed="false">
      <c r="A12" s="20"/>
      <c r="B12" s="14"/>
      <c r="C12" s="14"/>
      <c r="D12" s="14"/>
      <c r="E12" s="15"/>
    </row>
    <row r="13" customFormat="false" ht="30" hidden="false" customHeight="true" outlineLevel="0" collapsed="false">
      <c r="A13" s="20"/>
      <c r="B13" s="14"/>
      <c r="C13" s="14"/>
      <c r="D13" s="14"/>
      <c r="E13" s="15"/>
    </row>
    <row r="14" customFormat="false" ht="30" hidden="false" customHeight="true" outlineLevel="0" collapsed="false">
      <c r="A14" s="20"/>
      <c r="B14" s="14"/>
      <c r="C14" s="14"/>
      <c r="D14" s="14"/>
      <c r="E14" s="15"/>
    </row>
    <row r="15" customFormat="false" ht="30" hidden="false" customHeight="true" outlineLevel="0" collapsed="false">
      <c r="A15" s="20"/>
      <c r="B15" s="14"/>
      <c r="C15" s="14"/>
      <c r="D15" s="14"/>
      <c r="E15" s="15"/>
    </row>
    <row r="16" customFormat="false" ht="30" hidden="false" customHeight="true" outlineLevel="0" collapsed="false">
      <c r="A16" s="20"/>
      <c r="B16" s="14"/>
      <c r="C16" s="14"/>
      <c r="D16" s="14"/>
      <c r="E16" s="15"/>
    </row>
    <row r="17" customFormat="false" ht="30" hidden="false" customHeight="true" outlineLevel="0" collapsed="false">
      <c r="A17" s="20"/>
      <c r="B17" s="14"/>
      <c r="C17" s="14"/>
      <c r="D17" s="14"/>
      <c r="E17" s="15"/>
    </row>
    <row r="18" customFormat="false" ht="30" hidden="false" customHeight="true" outlineLevel="0" collapsed="false">
      <c r="A18" s="20"/>
      <c r="B18" s="14"/>
      <c r="C18" s="14"/>
      <c r="D18" s="14"/>
      <c r="E18" s="15"/>
    </row>
    <row r="19" customFormat="false" ht="30" hidden="false" customHeight="true" outlineLevel="0" collapsed="false">
      <c r="A19" s="20"/>
      <c r="B19" s="14"/>
      <c r="C19" s="14"/>
      <c r="D19" s="14"/>
      <c r="E19" s="15"/>
    </row>
    <row r="20" customFormat="false" ht="30" hidden="false" customHeight="true" outlineLevel="0" collapsed="false">
      <c r="A20" s="20"/>
      <c r="B20" s="14"/>
      <c r="C20" s="14"/>
      <c r="D20" s="14"/>
      <c r="E20" s="15"/>
    </row>
    <row r="21" customFormat="false" ht="30" hidden="false" customHeight="true" outlineLevel="0" collapsed="false">
      <c r="A21" s="20"/>
      <c r="B21" s="14"/>
      <c r="C21" s="14"/>
      <c r="D21" s="14"/>
      <c r="E21" s="15"/>
    </row>
    <row r="22" customFormat="false" ht="30" hidden="false" customHeight="true" outlineLevel="0" collapsed="false">
      <c r="A22" s="20"/>
      <c r="B22" s="14"/>
      <c r="C22" s="14"/>
      <c r="D22" s="14"/>
      <c r="E22" s="15"/>
    </row>
    <row r="23" customFormat="false" ht="30" hidden="false" customHeight="true" outlineLevel="0" collapsed="false">
      <c r="A23" s="20"/>
      <c r="B23" s="14"/>
      <c r="C23" s="14"/>
      <c r="D23" s="14"/>
      <c r="E23" s="15"/>
    </row>
    <row r="24" customFormat="false" ht="30" hidden="false" customHeight="true" outlineLevel="0" collapsed="false">
      <c r="A24" s="20"/>
      <c r="B24" s="14"/>
      <c r="C24" s="14"/>
      <c r="D24" s="14"/>
      <c r="E24" s="15"/>
    </row>
    <row r="25" customFormat="false" ht="30" hidden="false" customHeight="true" outlineLevel="0" collapsed="false">
      <c r="A25" s="20"/>
      <c r="B25" s="14"/>
      <c r="C25" s="14"/>
      <c r="D25" s="14"/>
      <c r="E25" s="15"/>
    </row>
    <row r="26" customFormat="false" ht="30" hidden="false" customHeight="true" outlineLevel="0" collapsed="false">
      <c r="A26" s="20"/>
      <c r="B26" s="14"/>
      <c r="C26" s="14"/>
      <c r="D26" s="14"/>
      <c r="E26" s="15"/>
    </row>
    <row r="27" customFormat="false" ht="30" hidden="false" customHeight="true" outlineLevel="0" collapsed="false">
      <c r="A27" s="20"/>
      <c r="B27" s="14"/>
      <c r="C27" s="14"/>
      <c r="D27" s="14"/>
      <c r="E27" s="15"/>
    </row>
    <row r="28" customFormat="false" ht="30" hidden="false" customHeight="true" outlineLevel="0" collapsed="false">
      <c r="A28" s="20"/>
      <c r="B28" s="14"/>
      <c r="C28" s="14"/>
      <c r="D28" s="14"/>
      <c r="E28" s="15"/>
    </row>
    <row r="29" customFormat="false" ht="30" hidden="false" customHeight="true" outlineLevel="0" collapsed="false">
      <c r="A29" s="20"/>
      <c r="B29" s="14"/>
      <c r="C29" s="14"/>
      <c r="D29" s="14"/>
      <c r="E29" s="15"/>
    </row>
    <row r="30" customFormat="false" ht="30" hidden="false" customHeight="true" outlineLevel="0" collapsed="false">
      <c r="A30" s="20"/>
      <c r="B30" s="14"/>
      <c r="C30" s="14"/>
      <c r="D30" s="14"/>
      <c r="E30" s="15"/>
    </row>
    <row r="31" customFormat="false" ht="30" hidden="false" customHeight="true" outlineLevel="0" collapsed="false">
      <c r="A31" s="20"/>
      <c r="B31" s="14"/>
      <c r="C31" s="14"/>
      <c r="D31" s="14"/>
      <c r="E31" s="15"/>
    </row>
    <row r="32" customFormat="false" ht="30" hidden="false" customHeight="true" outlineLevel="0" collapsed="false">
      <c r="A32" s="20"/>
      <c r="B32" s="14"/>
      <c r="C32" s="14"/>
      <c r="D32" s="14"/>
      <c r="E32" s="15"/>
    </row>
    <row r="33" customFormat="false" ht="30" hidden="false" customHeight="true" outlineLevel="0" collapsed="false">
      <c r="A33" s="20"/>
      <c r="B33" s="14"/>
      <c r="C33" s="14"/>
      <c r="D33" s="14"/>
      <c r="E33" s="15"/>
    </row>
    <row r="34" customFormat="false" ht="30" hidden="false" customHeight="true" outlineLevel="0" collapsed="false">
      <c r="A34" s="20"/>
      <c r="B34" s="14"/>
      <c r="C34" s="14"/>
      <c r="D34" s="14"/>
      <c r="E34" s="15"/>
    </row>
    <row r="35" customFormat="false" ht="30" hidden="false" customHeight="true" outlineLevel="0" collapsed="false">
      <c r="A35" s="20"/>
      <c r="B35" s="14"/>
      <c r="C35" s="14"/>
      <c r="D35" s="14"/>
      <c r="E35" s="15"/>
    </row>
    <row r="36" customFormat="false" ht="30" hidden="false" customHeight="true" outlineLevel="0" collapsed="false">
      <c r="A36" s="20"/>
      <c r="B36" s="14"/>
      <c r="C36" s="14"/>
      <c r="D36" s="14"/>
      <c r="E36" s="15"/>
    </row>
    <row r="37" customFormat="false" ht="30" hidden="false" customHeight="true" outlineLevel="0" collapsed="false">
      <c r="A37" s="20"/>
      <c r="B37" s="14"/>
      <c r="C37" s="14"/>
      <c r="D37" s="14"/>
      <c r="E37" s="15"/>
    </row>
    <row r="38" customFormat="false" ht="30" hidden="false" customHeight="true" outlineLevel="0" collapsed="false">
      <c r="A38" s="20"/>
      <c r="B38" s="14"/>
      <c r="C38" s="14"/>
      <c r="D38" s="14"/>
      <c r="E38" s="15"/>
    </row>
    <row r="39" customFormat="false" ht="30" hidden="false" customHeight="true" outlineLevel="0" collapsed="false">
      <c r="A39" s="20"/>
      <c r="B39" s="14"/>
      <c r="C39" s="14"/>
      <c r="D39" s="14"/>
      <c r="E39" s="15"/>
    </row>
    <row r="40" customFormat="false" ht="30" hidden="false" customHeight="true" outlineLevel="0" collapsed="false">
      <c r="A40" s="20"/>
      <c r="B40" s="14"/>
      <c r="C40" s="14"/>
      <c r="D40" s="14"/>
      <c r="E40" s="15"/>
    </row>
    <row r="41" customFormat="false" ht="30" hidden="false" customHeight="true" outlineLevel="0" collapsed="false">
      <c r="A41" s="20"/>
      <c r="B41" s="14"/>
      <c r="C41" s="14"/>
      <c r="D41" s="14"/>
      <c r="E41" s="15"/>
    </row>
    <row r="42" customFormat="false" ht="30" hidden="false" customHeight="true" outlineLevel="0" collapsed="false">
      <c r="A42" s="20"/>
      <c r="B42" s="14"/>
      <c r="C42" s="14"/>
      <c r="D42" s="14"/>
      <c r="E42" s="15"/>
    </row>
    <row r="43" customFormat="false" ht="30" hidden="false" customHeight="true" outlineLevel="0" collapsed="false">
      <c r="A43" s="20"/>
      <c r="B43" s="14"/>
      <c r="C43" s="14"/>
      <c r="D43" s="14"/>
      <c r="E43" s="15"/>
    </row>
    <row r="44" customFormat="false" ht="30" hidden="false" customHeight="true" outlineLevel="0" collapsed="false">
      <c r="A44" s="20"/>
      <c r="B44" s="14"/>
      <c r="C44" s="14"/>
      <c r="D44" s="14"/>
      <c r="E44" s="15"/>
    </row>
    <row r="45" customFormat="false" ht="30" hidden="false" customHeight="true" outlineLevel="0" collapsed="false">
      <c r="A45" s="20"/>
      <c r="B45" s="14"/>
      <c r="C45" s="14"/>
      <c r="D45" s="14"/>
      <c r="E45" s="15"/>
    </row>
    <row r="46" customFormat="false" ht="30" hidden="false" customHeight="true" outlineLevel="0" collapsed="false">
      <c r="A46" s="20"/>
      <c r="B46" s="14"/>
      <c r="C46" s="14"/>
      <c r="D46" s="14"/>
      <c r="E46" s="15"/>
    </row>
    <row r="47" customFormat="false" ht="30" hidden="false" customHeight="true" outlineLevel="0" collapsed="false">
      <c r="A47" s="20"/>
      <c r="B47" s="14"/>
      <c r="C47" s="14"/>
      <c r="D47" s="14"/>
      <c r="E47" s="15"/>
    </row>
    <row r="48" customFormat="false" ht="30" hidden="false" customHeight="true" outlineLevel="0" collapsed="false">
      <c r="A48" s="20"/>
      <c r="B48" s="14"/>
      <c r="C48" s="14"/>
      <c r="D48" s="14"/>
      <c r="E48" s="15"/>
    </row>
    <row r="49" customFormat="false" ht="30" hidden="false" customHeight="true" outlineLevel="0" collapsed="false">
      <c r="A49" s="20"/>
      <c r="B49" s="14"/>
      <c r="C49" s="14"/>
      <c r="D49" s="14"/>
      <c r="E49" s="15"/>
    </row>
    <row r="50" customFormat="false" ht="30" hidden="false" customHeight="true" outlineLevel="0" collapsed="false">
      <c r="A50" s="20"/>
      <c r="B50" s="14"/>
      <c r="C50" s="14"/>
      <c r="D50" s="14"/>
      <c r="E50" s="15"/>
    </row>
    <row r="51" customFormat="false" ht="30" hidden="false" customHeight="true" outlineLevel="0" collapsed="false">
      <c r="A51" s="20"/>
      <c r="B51" s="14"/>
      <c r="C51" s="14"/>
      <c r="D51" s="14"/>
      <c r="E51" s="15"/>
    </row>
    <row r="52" customFormat="false" ht="30" hidden="false" customHeight="true" outlineLevel="0" collapsed="false">
      <c r="A52" s="20"/>
      <c r="B52" s="14"/>
      <c r="C52" s="14"/>
      <c r="D52" s="14"/>
      <c r="E52" s="15"/>
    </row>
    <row r="53" customFormat="false" ht="30" hidden="false" customHeight="true" outlineLevel="0" collapsed="false">
      <c r="A53" s="20"/>
      <c r="B53" s="14"/>
      <c r="C53" s="14"/>
      <c r="D53" s="14"/>
      <c r="E53" s="15"/>
    </row>
    <row r="54" customFormat="false" ht="30" hidden="false" customHeight="true" outlineLevel="0" collapsed="false">
      <c r="A54" s="20"/>
      <c r="B54" s="14"/>
      <c r="C54" s="14"/>
      <c r="D54" s="14"/>
      <c r="E54" s="15"/>
    </row>
    <row r="55" customFormat="false" ht="30" hidden="false" customHeight="true" outlineLevel="0" collapsed="false">
      <c r="A55" s="20"/>
      <c r="B55" s="14"/>
      <c r="C55" s="14"/>
      <c r="D55" s="14"/>
      <c r="E55" s="15"/>
    </row>
    <row r="56" customFormat="false" ht="30" hidden="false" customHeight="true" outlineLevel="0" collapsed="false">
      <c r="A56" s="20"/>
      <c r="B56" s="14"/>
      <c r="C56" s="14"/>
      <c r="D56" s="14"/>
      <c r="E56" s="15"/>
    </row>
  </sheetData>
  <dataValidations count="1">
    <dataValidation allowBlank="true" errorStyle="stop" operator="between" showDropDown="false" showErrorMessage="false" showInputMessage="false" sqref="E7:E56" type="list">
      <formula1>"Yes,Partly,No"</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C13"/>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2" min="2" style="0" width="11"/>
    <col collapsed="false" customWidth="true" hidden="false" outlineLevel="0" max="3" min="3" style="0" width="84"/>
  </cols>
  <sheetData>
    <row r="1" customFormat="false" ht="54" hidden="false" customHeight="true" outlineLevel="0" collapsed="false"/>
    <row r="2" customFormat="false" ht="21" hidden="false" customHeight="true" outlineLevel="0" collapsed="false">
      <c r="A2" s="1" t="s">
        <v>131</v>
      </c>
    </row>
    <row r="3" customFormat="false" ht="13.5" hidden="false" customHeight="true" outlineLevel="0" collapsed="false">
      <c r="A3" s="2" t="s">
        <v>132</v>
      </c>
    </row>
    <row r="4" customFormat="false" ht="3" hidden="false" customHeight="true" outlineLevel="0" collapsed="false">
      <c r="A4" s="3"/>
      <c r="B4" s="3"/>
      <c r="C4" s="3"/>
    </row>
    <row r="5" customFormat="false" ht="9" hidden="false" customHeight="true" outlineLevel="0" collapsed="false"/>
    <row r="6" customFormat="false" ht="30" hidden="false" customHeight="true" outlineLevel="0" collapsed="false">
      <c r="A6" s="8" t="s">
        <v>133</v>
      </c>
      <c r="B6" s="8" t="s">
        <v>94</v>
      </c>
      <c r="C6" s="9" t="s">
        <v>134</v>
      </c>
    </row>
    <row r="7" customFormat="false" ht="36" hidden="false" customHeight="true" outlineLevel="0" collapsed="false">
      <c r="A7" s="21" t="s">
        <v>135</v>
      </c>
      <c r="B7" s="27" t="n">
        <v>0.85</v>
      </c>
      <c r="C7" s="23" t="s">
        <v>136</v>
      </c>
    </row>
    <row r="8" customFormat="false" ht="36" hidden="false" customHeight="true" outlineLevel="0" collapsed="false">
      <c r="A8" s="21" t="s">
        <v>137</v>
      </c>
      <c r="B8" s="27" t="n">
        <v>0.15</v>
      </c>
      <c r="C8" s="23" t="s">
        <v>138</v>
      </c>
    </row>
    <row r="9" customFormat="false" ht="36" hidden="false" customHeight="true" outlineLevel="0" collapsed="false">
      <c r="A9" s="21" t="s">
        <v>139</v>
      </c>
      <c r="B9" s="28" t="n">
        <v>3</v>
      </c>
      <c r="C9" s="23" t="s">
        <v>140</v>
      </c>
    </row>
    <row r="10" customFormat="false" ht="36" hidden="false" customHeight="true" outlineLevel="0" collapsed="false">
      <c r="A10" s="21" t="s">
        <v>141</v>
      </c>
      <c r="B10" s="28" t="n">
        <v>10</v>
      </c>
      <c r="C10" s="23" t="s">
        <v>142</v>
      </c>
    </row>
    <row r="12" customFormat="false" ht="15" hidden="false" customHeight="false" outlineLevel="0" collapsed="false">
      <c r="A12" s="29" t="s">
        <v>143</v>
      </c>
    </row>
    <row r="13" customFormat="false" ht="39.75" hidden="false" customHeight="true" outlineLevel="0" collapsed="false">
      <c r="A13" s="30" t="s">
        <v>144</v>
      </c>
      <c r="B13" s="30"/>
      <c r="C13" s="30"/>
    </row>
  </sheetData>
  <mergeCells count="1">
    <mergeCell ref="A13:C1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C27"/>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4"/>
    <col collapsed="false" customWidth="true" hidden="false" outlineLevel="0" max="3" min="3" style="0" width="60"/>
  </cols>
  <sheetData>
    <row r="1" customFormat="false" ht="54" hidden="false" customHeight="true" outlineLevel="0" collapsed="false"/>
    <row r="2" customFormat="false" ht="21" hidden="false" customHeight="true" outlineLevel="0" collapsed="false">
      <c r="B2" s="1" t="s">
        <v>145</v>
      </c>
    </row>
    <row r="3" customFormat="false" ht="13.5" hidden="false" customHeight="true" outlineLevel="0" collapsed="false">
      <c r="B3" s="2" t="s">
        <v>146</v>
      </c>
    </row>
    <row r="4" customFormat="false" ht="3" hidden="false" customHeight="true" outlineLevel="0" collapsed="false">
      <c r="B4" s="3"/>
      <c r="C4" s="3"/>
    </row>
    <row r="5" customFormat="false" ht="9" hidden="false" customHeight="true" outlineLevel="0" collapsed="false"/>
    <row r="6" customFormat="false" ht="39.75" hidden="false" customHeight="true" outlineLevel="0" collapsed="false">
      <c r="B6" s="30" t="s">
        <v>147</v>
      </c>
      <c r="C6" s="30"/>
    </row>
    <row r="8" customFormat="false" ht="21.75" hidden="false" customHeight="true" outlineLevel="0" collapsed="false">
      <c r="B8" s="6" t="s">
        <v>148</v>
      </c>
      <c r="C8" s="7"/>
    </row>
    <row r="9" customFormat="false" ht="19.5" hidden="false" customHeight="true" outlineLevel="0" collapsed="false">
      <c r="B9" s="21" t="s">
        <v>99</v>
      </c>
      <c r="C9" s="31" t="n">
        <f aca="false">Diagnosis!$B$8</f>
        <v>0.5</v>
      </c>
    </row>
    <row r="10" customFormat="false" ht="19.5" hidden="false" customHeight="true" outlineLevel="0" collapsed="false">
      <c r="B10" s="21" t="s">
        <v>97</v>
      </c>
      <c r="C10" s="32" t="n">
        <f aca="false">Diagnosis!$B$7</f>
        <v>5</v>
      </c>
    </row>
    <row r="11" customFormat="false" ht="19.5" hidden="false" customHeight="true" outlineLevel="0" collapsed="false">
      <c r="B11" s="21" t="s">
        <v>149</v>
      </c>
      <c r="C11" s="32" t="n">
        <f aca="false">Diagnosis!$B$9</f>
        <v>4</v>
      </c>
    </row>
    <row r="12" customFormat="false" ht="19.5" hidden="false" customHeight="true" outlineLevel="0" collapsed="false">
      <c r="B12" s="21" t="s">
        <v>150</v>
      </c>
      <c r="C12" s="32" t="n">
        <f aca="false">Diagnosis!$B$10</f>
        <v>2</v>
      </c>
    </row>
    <row r="13" customFormat="false" ht="19.5" hidden="false" customHeight="true" outlineLevel="0" collapsed="false">
      <c r="B13" s="21" t="s">
        <v>151</v>
      </c>
      <c r="C13" s="31" t="n">
        <f aca="false">Diagnosis!$B$12</f>
        <v>0.553571428571429</v>
      </c>
    </row>
    <row r="14" customFormat="false" ht="19.5" hidden="false" customHeight="true" outlineLevel="0" collapsed="false">
      <c r="B14" s="21" t="s">
        <v>152</v>
      </c>
      <c r="C14" s="31" t="n">
        <f aca="false">Diagnosis!$B$13</f>
        <v>0</v>
      </c>
    </row>
    <row r="15" customFormat="false" ht="19.5" hidden="false" customHeight="true" outlineLevel="0" collapsed="false">
      <c r="B15" s="21" t="s">
        <v>153</v>
      </c>
      <c r="C15" s="32" t="n">
        <f aca="false">Diagnosis!$B$15</f>
        <v>55</v>
      </c>
    </row>
    <row r="17" customFormat="false" ht="21.75" hidden="false" customHeight="true" outlineLevel="0" collapsed="false">
      <c r="B17" s="6" t="s">
        <v>154</v>
      </c>
      <c r="C17" s="7"/>
    </row>
    <row r="18" customFormat="false" ht="39.75" hidden="false" customHeight="true" outlineLevel="0" collapsed="false">
      <c r="B18" s="21" t="s">
        <v>155</v>
      </c>
      <c r="C18" s="14"/>
    </row>
    <row r="19" customFormat="false" ht="39.75" hidden="false" customHeight="true" outlineLevel="0" collapsed="false">
      <c r="B19" s="21" t="s">
        <v>156</v>
      </c>
      <c r="C19" s="14"/>
    </row>
    <row r="20" customFormat="false" ht="51.75" hidden="false" customHeight="true" outlineLevel="0" collapsed="false">
      <c r="B20" s="21" t="s">
        <v>157</v>
      </c>
      <c r="C20" s="14"/>
    </row>
    <row r="22" customFormat="false" ht="21.75" hidden="false" customHeight="true" outlineLevel="0" collapsed="false">
      <c r="B22" s="6" t="s">
        <v>158</v>
      </c>
      <c r="C22" s="7"/>
    </row>
    <row r="23" customFormat="false" ht="42" hidden="false" customHeight="true" outlineLevel="0" collapsed="false">
      <c r="B23" s="30" t="s">
        <v>159</v>
      </c>
      <c r="C23" s="30"/>
    </row>
    <row r="24" customFormat="false" ht="6" hidden="false" customHeight="true" outlineLevel="0" collapsed="false">
      <c r="B24" s="33"/>
      <c r="C24" s="33"/>
    </row>
    <row r="25" customFormat="false" ht="42" hidden="false" customHeight="true" outlineLevel="0" collapsed="false">
      <c r="B25" s="30" t="s">
        <v>160</v>
      </c>
      <c r="C25" s="30"/>
    </row>
    <row r="26" customFormat="false" ht="6" hidden="false" customHeight="true" outlineLevel="0" collapsed="false">
      <c r="B26" s="33"/>
      <c r="C26" s="33"/>
    </row>
    <row r="27" customFormat="false" ht="42" hidden="false" customHeight="true" outlineLevel="0" collapsed="false">
      <c r="B27" s="30" t="s">
        <v>161</v>
      </c>
      <c r="C27" s="30"/>
    </row>
  </sheetData>
  <mergeCells count="6">
    <mergeCell ref="B6:C6"/>
    <mergeCell ref="B23:C23"/>
    <mergeCell ref="B24:C24"/>
    <mergeCell ref="B25:C25"/>
    <mergeCell ref="B26:C26"/>
    <mergeCell ref="B27:C27"/>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Operating system</cp:category>
  <dcterms:created xsi:type="dcterms:W3CDTF">2026-09-07T13:42:06Z</dcterms:created>
  <dc:creator>CNNCTD, LLC</dc:creator>
  <dc:description>Habit stacking with the arithmetic done: how reliably your anchors fire, what ceiling that sets, and whether a habit is failing on discipline or on design. cnnctd.work</dc:description>
  <cp:keywords>habit stacking anchors routines discipline stacking CNNCTD</cp:keywords>
  <dc:language>en-US</dc:language>
  <cp:lastModifiedBy>CNNCTD, LLC</cp:lastModifiedBy>
  <dcterms:modified xsi:type="dcterms:W3CDTF">2026-09-07T13:42:06Z</dcterms:modified>
  <cp:revision>0</cp:revision>
  <dc:subject/>
  <dc:title>The Stack Builder — CNNCTD</dc:title>
</cp:coreProperties>
</file>

<file path=docProps/custom.xml><?xml version="1.0" encoding="utf-8"?>
<Properties xmlns="http://schemas.openxmlformats.org/officeDocument/2006/custom-properties" xmlns:vt="http://schemas.openxmlformats.org/officeDocument/2006/docPropsVTypes"/>
</file>