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9.xml.rels" ContentType="application/vnd.openxmlformats-package.relationships+xml"/>
  <Override PartName="/xl/worksheets/_rels/sheet8.xml.rels" ContentType="application/vnd.openxmlformats-package.relationships+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9.xml.rels" ContentType="application/vnd.openxmlformats-package.relationships+xml"/>
  <Override PartName="/xl/drawings/_rels/drawing8.xml.rels" ContentType="application/vnd.openxmlformats-package.relationships+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Issues" sheetId="2" state="visible" r:id="rId4"/>
    <sheet name="Risks" sheetId="3" state="visible" r:id="rId5"/>
    <sheet name="Dependencies" sheetId="4" state="visible" r:id="rId6"/>
    <sheet name="Assumptions" sheetId="5" state="visible" r:id="rId7"/>
    <sheet name="Actions" sheetId="6" state="visible" r:id="rId8"/>
    <sheet name="The Review" sheetId="7" state="visible" r:id="rId9"/>
    <sheet name="Thresholds" sheetId="8" state="visible" r:id="rId10"/>
    <sheet name="Snapshot" sheetId="9" state="visible" r:id="rId11"/>
  </sheets>
  <definedNames>
    <definedName function="false" hidden="false" localSheetId="5" name="_xlnm.Print_Area" vbProcedure="false">Actions!$A$1:$J$26</definedName>
    <definedName function="false" hidden="false" localSheetId="5" name="_xlnm.Print_Titles" vbProcedure="false">Actions!$6:$6</definedName>
    <definedName function="false" hidden="true" localSheetId="5" name="_xlnm._FilterDatabase" vbProcedure="false">Actions!$A$6:$J$106</definedName>
    <definedName function="false" hidden="false" localSheetId="4" name="_xlnm.Print_Area" vbProcedure="false">Assumptions!$A$1:$K$36</definedName>
    <definedName function="false" hidden="false" localSheetId="4" name="_xlnm.Print_Titles" vbProcedure="false">Assumptions!$6:$6</definedName>
    <definedName function="false" hidden="true" localSheetId="4" name="_xlnm._FilterDatabase" vbProcedure="false">Assumptions!$A$6:$K$106</definedName>
    <definedName function="false" hidden="false" localSheetId="3" name="_xlnm.Print_Area" vbProcedure="false">Dependencies!$A$1:$K$36</definedName>
    <definedName function="false" hidden="false" localSheetId="3" name="_xlnm.Print_Titles" vbProcedure="false">Dependencies!$6:$6</definedName>
    <definedName function="false" hidden="true" localSheetId="3" name="_xlnm._FilterDatabase" vbProcedure="false">Dependencies!$A$6:$K$106</definedName>
    <definedName function="false" hidden="false" localSheetId="1" name="_xlnm.Print_Area" vbProcedure="false">Issues!$A$1:$M$36</definedName>
    <definedName function="false" hidden="false" localSheetId="1" name="_xlnm.Print_Titles" vbProcedure="false">Issues!$6:$6</definedName>
    <definedName function="false" hidden="true" localSheetId="1" name="_xlnm._FilterDatabase" vbProcedure="false">Issues!$A$6:$M$106</definedName>
    <definedName function="false" hidden="false" localSheetId="2" name="_xlnm.Print_Area" vbProcedure="false">Risks!$A$1:$N$36</definedName>
    <definedName function="false" hidden="false" localSheetId="2" name="_xlnm.Print_Titles" vbProcedure="false">Risks!$6:$6</definedName>
    <definedName function="false" hidden="true" localSheetId="2" name="_xlnm._FilterDatabase" vbProcedure="false">Risks!$A$6:$N$106</definedName>
    <definedName function="false" hidden="false" localSheetId="8" name="_xlnm.Print_Titles" vbProcedure="false">Snapshot!$6:$6</definedName>
    <definedName function="false" hidden="false" localSheetId="6" name="_xlnm.Print_Titles" vbProcedure="false">'The Review'!$6:$6</definedName>
    <definedName function="false" hidden="false" localSheetId="7" name="_xlnm.Print_Titles" vbProcedure="false">Thresholds!$6:$6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<sst xmlns="http://schemas.openxmlformats.org/spreadsheetml/2006/main" count="311" uniqueCount="237">
  <si>
    <t xml:space="preserve">THE RAID LOG</t>
  </si>
  <si>
    <t xml:space="preserve">Risks, assumptions, issues and dependencies — with the diagnostics that say whether it is working.   cnnctd.work</t>
  </si>
  <si>
    <t xml:space="preserve">YOU ALREADY KNOW WHAT A RAID LOG IS</t>
  </si>
  <si>
    <t xml:space="preserve">So this is not an explanation of one. Every template on the internet gives you four tabs and a</t>
  </si>
  <si>
    <t xml:space="preserve">column called Mitigation, and every one of them is abandoned by week six. The interesting</t>
  </si>
  <si>
    <t xml:space="preserve">question is not what goes in the columns. It is why the file stops being true, and whether</t>
  </si>
  <si>
    <t xml:space="preserve">anything in it ever predicted anything. This one measures both.</t>
  </si>
  <si>
    <t xml:space="preserve">WHICH SHEETS YOU TYPE ON</t>
  </si>
  <si>
    <t xml:space="preserve">RISKS — has not happened yet. Needs a trigger date: the day you would know either way.</t>
  </si>
  <si>
    <t xml:space="preserve">ASSUMPTIONS — treated as true without checking. Needs a test, and a date to run it.</t>
  </si>
  <si>
    <t xml:space="preserve">ISSUES — already happened. One column asks whether it was on the risk register first.</t>
  </si>
  <si>
    <t xml:space="preserve">DEPENDENCIES — someone else's to deliver. One column asks whether they have actually agreed.</t>
  </si>
  <si>
    <t xml:space="preserve">ACTIONS — what the review produced. If a review produces none of these, it was a reading group.</t>
  </si>
  <si>
    <t xml:space="preserve">SNAPSHOT — three boxes at the end, then send it back if you want a conversation.</t>
  </si>
  <si>
    <t xml:space="preserve">WHICH SHEETS TYPE FOR YOU</t>
  </si>
  <si>
    <t xml:space="preserve">THE REVIEW — sixteen signals across all five sheets, ordered issues first. This is the agenda.</t>
  </si>
  <si>
    <t xml:space="preserve">THRESHOLDS — what counts as neglected. Tune them once you know your own tempo.</t>
  </si>
  <si>
    <t xml:space="preserve">COLOUR CONVENTION</t>
  </si>
  <si>
    <t xml:space="preserve">BLUE text on pale blue  =  you type here.</t>
  </si>
  <si>
    <t xml:space="preserve">GREY text on pale grey  =  calculated, including the ID column. Leave it alone.</t>
  </si>
  <si>
    <t xml:space="preserve">GREEN text on pale green  =  a setting you are allowed to change.</t>
  </si>
  <si>
    <t xml:space="preserve">THE FOUR FIELDS THAT DO THE WORK</t>
  </si>
  <si>
    <t xml:space="preserve">Trigger date on a risk. Without it a risk cannot be closed, so the register only ever grows.</t>
  </si>
  <si>
    <t xml:space="preserve">How we would know it is wrong, on an assumption. Without it you have a belief.</t>
  </si>
  <si>
    <t xml:space="preserve">Have they confirmed, on a dependency. Verbal is not the same as written and both beat assumed.</t>
  </si>
  <si>
    <t xml:space="preserve">Was it on the risk register, on an issue. This is the one that grades the whole file.</t>
  </si>
  <si>
    <t xml:space="preserve">THE EXAMPLES ARE INVENTED</t>
  </si>
  <si>
    <t xml:space="preserve">Rows 7 down are a made-up project so The Review has something to chew on and you can see what</t>
  </si>
  <si>
    <t xml:space="preserve">a flag looks like before your own numbers start doing it to you. They are deliberately a bit of a</t>
  </si>
  <si>
    <t xml:space="preserve">mess. Delete them all before you use this for real.</t>
  </si>
  <si>
    <t xml:space="preserve">ONE NUMBER MATTERS MORE THAN THE OTHER FIFTEEN</t>
  </si>
  <si>
    <t xml:space="preserve">Issues you saw coming: the share of your open issues that were on the risk register before they</t>
  </si>
  <si>
    <t xml:space="preserve">happened. Every other signal here measures whether you are maintaining the log. That one measures</t>
  </si>
  <si>
    <t xml:space="preserve">whether the log is any good, and it is the only one worth showing anybody else.</t>
  </si>
  <si>
    <t xml:space="preserve">ISSUES</t>
  </si>
  <si>
    <t xml:space="preserve">Things that have already happened. The last column asks whether you saw each one coming.</t>
  </si>
  <si>
    <t xml:space="preserve">ID</t>
  </si>
  <si>
    <t xml:space="preserve">THE ISSUE</t>
  </si>
  <si>
    <t xml:space="preserve">OWNER</t>
  </si>
  <si>
    <t xml:space="preserve">RAISED ON</t>
  </si>
  <si>
    <t xml:space="preserve">SEVERITY</t>
  </si>
  <si>
    <t xml:space="preserve">FIX BY</t>
  </si>
  <si>
    <t xml:space="preserve">WAS IT ON THE RISK REGISTER?</t>
  </si>
  <si>
    <t xml:space="preserve">WHAT WE ARE DOING</t>
  </si>
  <si>
    <t xml:space="preserve">STATUS</t>
  </si>
  <si>
    <t xml:space="preserve">LAST REVIEWED</t>
  </si>
  <si>
    <t xml:space="preserve">AGE</t>
  </si>
  <si>
    <t xml:space="preserve">OVERDUE</t>
  </si>
  <si>
    <t xml:space="preserve">WHAT IS WRONG WITH THIS ROW</t>
  </si>
  <si>
    <t xml:space="preserve">Vendor API contract changed without notice</t>
  </si>
  <si>
    <t xml:space="preserve">Dana</t>
  </si>
  <si>
    <t xml:space="preserve">High</t>
  </si>
  <si>
    <t xml:space="preserve">R-1</t>
  </si>
  <si>
    <t xml:space="preserve">Rewriting the adapter; asked them for a change log</t>
  </si>
  <si>
    <t xml:space="preserve">Open</t>
  </si>
  <si>
    <t xml:space="preserve">Staging environment keeps losing its database</t>
  </si>
  <si>
    <t xml:space="preserve">Priya</t>
  </si>
  <si>
    <t xml:space="preserve">Medium</t>
  </si>
  <si>
    <t xml:space="preserve">No</t>
  </si>
  <si>
    <t xml:space="preserve">Infra ticket raised, waiting on hosting</t>
  </si>
  <si>
    <t xml:space="preserve">Client legal review has stalled at day eleven</t>
  </si>
  <si>
    <t xml:space="preserve">Alex</t>
  </si>
  <si>
    <t xml:space="preserve">A-4</t>
  </si>
  <si>
    <t xml:space="preserve">Escalated to their COO</t>
  </si>
  <si>
    <t xml:space="preserve">Two teams built overlapping report exports</t>
  </si>
  <si>
    <t xml:space="preserve">Low</t>
  </si>
  <si>
    <t xml:space="preserve">RISKS</t>
  </si>
  <si>
    <t xml:space="preserve">Things that have not happened yet. The moment one happens it is an issue — move it.</t>
  </si>
  <si>
    <t xml:space="preserve">THE RISK</t>
  </si>
  <si>
    <t xml:space="preserve">PROBABILITY</t>
  </si>
  <si>
    <t xml:space="preserve">IMPACT</t>
  </si>
  <si>
    <t xml:space="preserve">TRIGGER DATE</t>
  </si>
  <si>
    <t xml:space="preserve">RESPONSE</t>
  </si>
  <si>
    <t xml:space="preserve">WHAT WE ARE DOING ABOUT IT</t>
  </si>
  <si>
    <t xml:space="preserve">SCORE</t>
  </si>
  <si>
    <t xml:space="preserve">DAYS UNREVIEWED</t>
  </si>
  <si>
    <t xml:space="preserve">TRIGGER</t>
  </si>
  <si>
    <t xml:space="preserve">Vendor cannot deliver the API by the integration date</t>
  </si>
  <si>
    <t xml:space="preserve">Reduce</t>
  </si>
  <si>
    <t xml:space="preserve">Weekly check-in with their PM; building a stub in parallel</t>
  </si>
  <si>
    <t xml:space="preserve">Key developer leaves before handover</t>
  </si>
  <si>
    <t xml:space="preserve">Pairing on the payments module from next sprint</t>
  </si>
  <si>
    <t xml:space="preserve">Scope grows past the fixed budget</t>
  </si>
  <si>
    <t xml:space="preserve">Data migration corrupts historical records</t>
  </si>
  <si>
    <t xml:space="preserve">Avoid</t>
  </si>
  <si>
    <t xml:space="preserve">Full dry run against a copy first</t>
  </si>
  <si>
    <t xml:space="preserve">Regulatory guidance changes mid-build</t>
  </si>
  <si>
    <t xml:space="preserve">Accept</t>
  </si>
  <si>
    <t xml:space="preserve">Watching only. Cost of mitigating exceeds the exposure.</t>
  </si>
  <si>
    <t xml:space="preserve">DEPENDENCIES</t>
  </si>
  <si>
    <t xml:space="preserve">Things other people have to do. If they have not agreed to it, it is not a dependency — it is a hope.</t>
  </si>
  <si>
    <t xml:space="preserve">WHAT WE NEED</t>
  </si>
  <si>
    <t xml:space="preserve">FROM WHOM</t>
  </si>
  <si>
    <t xml:space="preserve">NEEDED BY</t>
  </si>
  <si>
    <t xml:space="preserve">HAVE THEY CONFIRMED?</t>
  </si>
  <si>
    <t xml:space="preserve">WHAT WE DO IF IT IS LATE</t>
  </si>
  <si>
    <t xml:space="preserve">DAYS UNTIL NEEDED</t>
  </si>
  <si>
    <t xml:space="preserve">CONFIRMATION</t>
  </si>
  <si>
    <t xml:space="preserve">Signed data-processing agreement</t>
  </si>
  <si>
    <t xml:space="preserve">Client legal</t>
  </si>
  <si>
    <t xml:space="preserve">Verbally only</t>
  </si>
  <si>
    <t xml:space="preserve">Build continues against synthetic data only</t>
  </si>
  <si>
    <t xml:space="preserve">Production API credentials</t>
  </si>
  <si>
    <t xml:space="preserve">Vendor — Northwind</t>
  </si>
  <si>
    <t xml:space="preserve">No — we assumed</t>
  </si>
  <si>
    <t xml:space="preserve">Brand assets for the new templates</t>
  </si>
  <si>
    <t xml:space="preserve">Client marketing</t>
  </si>
  <si>
    <t xml:space="preserve">Yes — in writing</t>
  </si>
  <si>
    <t xml:space="preserve">Ship with placeholders and swap later</t>
  </si>
  <si>
    <t xml:space="preserve">Sign-off on the migration window</t>
  </si>
  <si>
    <t xml:space="preserve">Client operations</t>
  </si>
  <si>
    <t xml:space="preserve">Migration slips a week</t>
  </si>
  <si>
    <t xml:space="preserve">ASSUMPTIONS</t>
  </si>
  <si>
    <t xml:space="preserve">Things you are treating as true without having checked. An assumption with no test is a risk you decided not to look at.</t>
  </si>
  <si>
    <t xml:space="preserve">THE ASSUMPTION</t>
  </si>
  <si>
    <t xml:space="preserve">WHY WE BELIEVE IT</t>
  </si>
  <si>
    <t xml:space="preserve">HOW WE WOULD KNOW IT IS WRONG</t>
  </si>
  <si>
    <t xml:space="preserve">VALIDATE BY</t>
  </si>
  <si>
    <t xml:space="preserve">VALIDATION</t>
  </si>
  <si>
    <t xml:space="preserve">The client can supply clean data by week three</t>
  </si>
  <si>
    <t xml:space="preserve">They said so in the kickoff</t>
  </si>
  <si>
    <t xml:space="preserve">Their first sample file has more than 5% null keys</t>
  </si>
  <si>
    <t xml:space="preserve">Untested</t>
  </si>
  <si>
    <t xml:space="preserve">Two developers are available for the whole build</t>
  </si>
  <si>
    <t xml:space="preserve">Resourcing plan signed off in June</t>
  </si>
  <si>
    <t xml:space="preserve">Either one is booked to another project for more than a day a week</t>
  </si>
  <si>
    <t xml:space="preserve">Holding</t>
  </si>
  <si>
    <t xml:space="preserve">The current hosting will handle triple the traffic</t>
  </si>
  <si>
    <t xml:space="preserve">It coped with a spike last November</t>
  </si>
  <si>
    <t xml:space="preserve">Legal sign-off takes under a week</t>
  </si>
  <si>
    <t xml:space="preserve">It has done twice before</t>
  </si>
  <si>
    <t xml:space="preserve">Anything sits with legal past day five</t>
  </si>
  <si>
    <t xml:space="preserve">ACTIONS</t>
  </si>
  <si>
    <t xml:space="preserve">What the review produced. A review that produces nothing is a reading group with a spreadsheet.</t>
  </si>
  <si>
    <t xml:space="preserve">THE ACTION</t>
  </si>
  <si>
    <t xml:space="preserve">RAISED</t>
  </si>
  <si>
    <t xml:space="preserve">CAME FROM</t>
  </si>
  <si>
    <t xml:space="preserve">RELATED ID</t>
  </si>
  <si>
    <t xml:space="preserve">DUE</t>
  </si>
  <si>
    <t xml:space="preserve">DAYS OPEN</t>
  </si>
  <si>
    <t xml:space="preserve">Get the DPA signed, not promised</t>
  </si>
  <si>
    <t xml:space="preserve">Dependency</t>
  </si>
  <si>
    <t xml:space="preserve">D-1</t>
  </si>
  <si>
    <t xml:space="preserve">Write a response for the scope risk or accept it out loud</t>
  </si>
  <si>
    <t xml:space="preserve">Risk</t>
  </si>
  <si>
    <t xml:space="preserve">R-3</t>
  </si>
  <si>
    <t xml:space="preserve">Ask the vendor for credentials in writing with a date</t>
  </si>
  <si>
    <t xml:space="preserve">D-2</t>
  </si>
  <si>
    <t xml:space="preserve">Define the test for the hosting assumption</t>
  </si>
  <si>
    <t xml:space="preserve">Assumption</t>
  </si>
  <si>
    <t xml:space="preserve">A-3</t>
  </si>
  <si>
    <t xml:space="preserve">Kill or own the duplicate export issue</t>
  </si>
  <si>
    <t xml:space="preserve">Issue</t>
  </si>
  <si>
    <t xml:space="preserve">I-4</t>
  </si>
  <si>
    <t xml:space="preserve">THE REVIEW</t>
  </si>
  <si>
    <t xml:space="preserve">Your agenda, computed. Ordered issues first, then risks, dependencies, assumptions — not alphabetically.</t>
  </si>
  <si>
    <t xml:space="preserve">SIGNAL</t>
  </si>
  <si>
    <t xml:space="preserve">VALUE</t>
  </si>
  <si>
    <t xml:space="preserve">VERDICT</t>
  </si>
  <si>
    <t xml:space="preserve">WHAT IT MEANS WHEN IT IS OFF</t>
  </si>
  <si>
    <t xml:space="preserve">ISSUES — WHAT HAS ALREADY GONE WRONG</t>
  </si>
  <si>
    <t xml:space="preserve">Open issues</t>
  </si>
  <si>
    <t xml:space="preserve">Context. The number itself means little; the four below are what matter.</t>
  </si>
  <si>
    <t xml:space="preserve">Open past their fix-by date</t>
  </si>
  <si>
    <t xml:space="preserve">Nobody agreed a new date, they just let the old one pass. This is how an issue becomes a condition of the project rather than a problem with it.</t>
  </si>
  <si>
    <t xml:space="preserve">Oldest open issue (days)</t>
  </si>
  <si>
    <t xml:space="preserve">How long the longest-standing open issue has been open. An issue nobody has resolved in months is not an issue any more, it is a feature of how this project works.</t>
  </si>
  <si>
    <t xml:space="preserve">Issues you saw coming</t>
  </si>
  <si>
    <t xml:space="preserve">Share of open issues that were on the risk register before they happened. This is the only number here that says whether the log is any good. Low means you are recording history, not anticipating it.</t>
  </si>
  <si>
    <t xml:space="preserve">RISKS — WHAT HAS NOT HAPPENED YET</t>
  </si>
  <si>
    <t xml:space="preserve">Open risks</t>
  </si>
  <si>
    <t xml:space="preserve">If this only ever goes up, nothing is being closed. Risks that did not happen should be closed out loud — that is the evidence your judgement is calibrated.</t>
  </si>
  <si>
    <t xml:space="preserve">Open risks with no trigger date</t>
  </si>
  <si>
    <t xml:space="preserve">A risk with no date by which you would know is not a risk. It is a worry, and worries cannot be closed, which is why the register only ever grows.</t>
  </si>
  <si>
    <t xml:space="preserve">Open risks whose trigger date has passed</t>
  </si>
  <si>
    <t xml:space="preserve">The date came and you did not look. Each of these is now either an issue you have not logged or a risk that never existed. Both need a decision today.</t>
  </si>
  <si>
    <t xml:space="preserve">Scoring at or above the threshold with no written response</t>
  </si>
  <si>
    <t xml:space="preserve">High enough to matter and nobody has written down what you are doing. Accepting a risk is a legitimate response. Accepting it silently is not the same thing.</t>
  </si>
  <si>
    <t xml:space="preserve">DEPENDENCIES — WHAT OTHER PEOPLE OWE YOU</t>
  </si>
  <si>
    <t xml:space="preserve">Open and nobody has confirmed at all</t>
  </si>
  <si>
    <t xml:space="preserve">You are relying on something the other party has not agreed to and may not know about. This is the single most common way a plan is wrong without anyone lying.</t>
  </si>
  <si>
    <t xml:space="preserve">Verbal only and due inside the window</t>
  </si>
  <si>
    <t xml:space="preserve">A verbal yes is real until the person who gave it is reassigned, overruled, or on leave. Close to the date, get it in writing.</t>
  </si>
  <si>
    <t xml:space="preserve">Past their needed-by date and still open</t>
  </si>
  <si>
    <t xml:space="preserve">Already late. If the plan has not changed to reflect that, the plan is now fiction and everybody downstream is working to it anyway.</t>
  </si>
  <si>
    <t xml:space="preserve">ASSUMPTIONS — WHAT YOU HAVE NOT CHECKED</t>
  </si>
  <si>
    <t xml:space="preserve">With no way to tell if they are wrong</t>
  </si>
  <si>
    <t xml:space="preserve">An assumption you cannot test is a belief. Beliefs are fine in life and expensive in projects, because nothing ever proves them wrong until delivery does.</t>
  </si>
  <si>
    <t xml:space="preserve">Past their validate-by date, still untested</t>
  </si>
  <si>
    <t xml:space="preserve">You said you would check by a date and the date went past. Each of these is a risk you have decided not to look at.</t>
  </si>
  <si>
    <t xml:space="preserve">Marked broken</t>
  </si>
  <si>
    <t xml:space="preserve">Good — finding these is the point. Each one means something downstream was planned on a false premise and needs rethinking now rather than at delivery.</t>
  </si>
  <si>
    <t xml:space="preserve">THE LOG ITSELF</t>
  </si>
  <si>
    <t xml:space="preserve">Items not reviewed inside the window</t>
  </si>
  <si>
    <t xml:space="preserve">RAID logs do not fail by being wrong. They fail by being old. Anything in here has not been looked at since before most of what has happened, happened.</t>
  </si>
  <si>
    <t xml:space="preserve">Actions open past the two-week box</t>
  </si>
  <si>
    <t xml:space="preserve">Actions age worse than anything else on this file, because an old action is proof the review produced words rather than work.</t>
  </si>
  <si>
    <t xml:space="preserve">WHY THIS ORDER, AND NOT R-A-I-D</t>
  </si>
  <si>
    <t xml:space="preserve">Issues first, then risks, then dependencies, then assumptions. The acronym is alphabetical for the</t>
  </si>
  <si>
    <t xml:space="preserve">same reason acronyms usually are, and reviewing in that order means you spend your freshest</t>
  </si>
  <si>
    <t xml:space="preserve">attention on things that have not happened yet while something is actively on fire.</t>
  </si>
  <si>
    <t xml:space="preserve">The idea of reviewing out of acronym order is RAIDLOG's — they run issues, risks, decisions,</t>
  </si>
  <si>
    <t xml:space="preserve">actions. Credit where it is due. We keep assumptions and dependencies as their own categories,</t>
  </si>
  <si>
    <t xml:space="preserve">for the reasons in the field guide, so ours ends with the two that rot the quietest.</t>
  </si>
  <si>
    <t xml:space="preserve">THRESHOLDS</t>
  </si>
  <si>
    <t xml:space="preserve">What counts as neglected. Change them once you know your own tempo.</t>
  </si>
  <si>
    <t xml:space="preserve">SETTING</t>
  </si>
  <si>
    <t xml:space="preserve">WHY THIS NUMBER</t>
  </si>
  <si>
    <t xml:space="preserve">Days before an item counts as unreviewed</t>
  </si>
  <si>
    <t xml:space="preserve">A fortnight. RAID logs do not fail by being wrong, they fail by being old. An entry nobody has looked at in a month is not a record of anything, it is furniture.</t>
  </si>
  <si>
    <t xml:space="preserve">Days an action can stay open before it is flagged</t>
  </si>
  <si>
    <t xml:space="preserve">RAIDLOG call this time-boxing and they are right. An action older than two weeks is not being worked on. It is being carried.</t>
  </si>
  <si>
    <t xml:space="preserve">Risk score that demands a written response</t>
  </si>
  <si>
    <t xml:space="preserve">Probability times impact, both scored one to three. Six is high-and-likely or certain-and-moderate. Below six, watching it is a legitimate answer. At six, watching it is a decision to gamble.</t>
  </si>
  <si>
    <t xml:space="preserve">Days before a dependency must be confirmed in writing</t>
  </si>
  <si>
    <t xml:space="preserve">Three weeks out is when a verbal yes needs to become a written one. Later than that and you are not confirming the dependency, you are discovering it has already failed.</t>
  </si>
  <si>
    <t xml:space="preserve">Share of issues that should have been on the risk register first</t>
  </si>
  <si>
    <t xml:space="preserve">The number that says whether this log predicts anything. If almost nothing that goes wrong was ever listed as a risk, you do not have a risk register. You have a diary.</t>
  </si>
  <si>
    <t xml:space="preserve">The last one is the honest one</t>
  </si>
  <si>
    <t xml:space="preserve">Every other threshold here measures whether you are maintaining the log. That one measures whether the log is any good. They are different questions and only the second one matters to anybody who is not you.</t>
  </si>
  <si>
    <t xml:space="preserve">SNAPSHOT</t>
  </si>
  <si>
    <t xml:space="preserve">Four weeks of running it, then send this back. It is our whole first conversation.</t>
  </si>
  <si>
    <t xml:space="preserve">Run the log through four reviews, fill in the three boxes, and email this workbook to connect@cnnctd.work. The numbers fill themselves in — including the one that says whether the log is predicting anything, which is the one worth arguing about.</t>
  </si>
  <si>
    <t xml:space="preserve">PULLED FROM YOUR LOG</t>
  </si>
  <si>
    <t xml:space="preserve">Open issues past their fix-by date</t>
  </si>
  <si>
    <t xml:space="preserve">Risks whose trigger date has passed</t>
  </si>
  <si>
    <t xml:space="preserve">Dependencies nobody has confirmed</t>
  </si>
  <si>
    <t xml:space="preserve">Assumptions with no way to test them</t>
  </si>
  <si>
    <t xml:space="preserve">These calculate themselves. The first one is the interesting one.</t>
  </si>
  <si>
    <t xml:space="preserve">WHAT WE CANNOT COMPUTE</t>
  </si>
  <si>
    <t xml:space="preserve">Project or programme, and who runs the review</t>
  </si>
  <si>
    <t xml:space="preserve">Which category you found hardest to fill in honestly</t>
  </si>
  <si>
    <t xml:space="preserve">What went wrong that was not on any of these sheets</t>
  </si>
  <si>
    <t xml:space="preserve">WHAT HAPPENS NEXT</t>
  </si>
  <si>
    <t xml:space="preserve">We read it before we talk, so the first conversation starts from your actual log rather than a description of how you intend to run projects.</t>
  </si>
  <si>
    <t xml:space="preserve">The third question is the one we care most about. Every RAID log has a blind spot and it is usually the same shape as the person maintaining it. Naming what got missed is worth more than the eight numbers above put together.</t>
  </si>
  <si>
    <t xml:space="preserve">We do not share this file, we do not sell it on, and we do not add you to anything. connect@cnnctd.work — cnnctd.work</t>
  </si>
</sst>
</file>

<file path=xl/styles.xml><?xml version="1.0" encoding="utf-8"?>
<styleSheet xmlns="http://schemas.openxmlformats.org/spreadsheetml/2006/main">
  <numFmts count="6">
    <numFmt numFmtId="164" formatCode="General"/>
    <numFmt numFmtId="165" formatCode="@"/>
    <numFmt numFmtId="166" formatCode="yyyy\-mm\-dd"/>
    <numFmt numFmtId="167" formatCode="General"/>
    <numFmt numFmtId="168" formatCode="0"/>
    <numFmt numFmtId="169" formatCode="0%"/>
  </numFmts>
  <fonts count="14">
    <font>
      <sz val="11"/>
      <color theme="1"/>
      <name val="Calibri"/>
      <family val="2"/>
      <charset val="1"/>
    </font>
    <font>
      <sz val="10"/>
      <name val="Arial"/>
      <family val="0"/>
    </font>
    <font>
      <sz val="10"/>
      <name val="Arial"/>
      <family val="0"/>
    </font>
    <font>
      <sz val="10"/>
      <name val="Arial"/>
      <family val="0"/>
    </font>
    <font>
      <b val="true"/>
      <sz val="15"/>
      <color rgb="FF1F1F1F"/>
      <name val="Arial"/>
      <family val="0"/>
      <charset val="1"/>
    </font>
    <font>
      <sz val="9"/>
      <color rgb="FF757575"/>
      <name val="Arial"/>
      <family val="0"/>
      <charset val="1"/>
    </font>
    <font>
      <b val="true"/>
      <sz val="9"/>
      <color rgb="FF2F6F2A"/>
      <name val="Arial"/>
      <family val="0"/>
      <charset val="1"/>
    </font>
    <font>
      <sz val="10"/>
      <color rgb="FF333333"/>
      <name val="Arial"/>
      <family val="0"/>
      <charset val="1"/>
    </font>
    <font>
      <b val="true"/>
      <sz val="10"/>
      <color rgb="FFFFFFFF"/>
      <name val="Arial"/>
      <family val="0"/>
      <charset val="1"/>
    </font>
    <font>
      <b val="true"/>
      <sz val="10"/>
      <color rgb="FF69BD45"/>
      <name val="Arial"/>
      <family val="0"/>
      <charset val="1"/>
    </font>
    <font>
      <sz val="10"/>
      <color rgb="FF27769A"/>
      <name val="Arial"/>
      <family val="0"/>
      <charset val="1"/>
    </font>
    <font>
      <b val="true"/>
      <sz val="9"/>
      <color rgb="FF757575"/>
      <name val="Arial"/>
      <family val="0"/>
      <charset val="1"/>
    </font>
    <font>
      <b val="true"/>
      <sz val="10"/>
      <color rgb="FF2F6F2A"/>
      <name val="Arial"/>
      <family val="0"/>
      <charset val="1"/>
    </font>
    <font>
      <b val="true"/>
      <sz val="10"/>
      <color rgb="FF1F1F1F"/>
      <name val="Arial"/>
      <family val="0"/>
      <charset val="1"/>
    </font>
  </fonts>
  <fills count="7">
    <fill>
      <patternFill patternType="none"/>
    </fill>
    <fill>
      <patternFill patternType="gray125"/>
    </fill>
    <fill>
      <patternFill patternType="solid">
        <fgColor rgb="FF69BD45"/>
        <bgColor rgb="FF339966"/>
      </patternFill>
    </fill>
    <fill>
      <patternFill patternType="solid">
        <fgColor rgb="FF1F1F1F"/>
        <bgColor rgb="FF333333"/>
      </patternFill>
    </fill>
    <fill>
      <patternFill patternType="solid">
        <fgColor rgb="FFEDEDED"/>
        <bgColor rgb="FFEDF6E8"/>
      </patternFill>
    </fill>
    <fill>
      <patternFill patternType="solid">
        <fgColor rgb="FFF0F6F9"/>
        <bgColor rgb="FFEDF6E8"/>
      </patternFill>
    </fill>
    <fill>
      <patternFill patternType="solid">
        <fgColor rgb="FFEDF6E8"/>
        <bgColor rgb="FFF0F6F9"/>
      </patternFill>
    </fill>
  </fills>
  <borders count="2">
    <border diagonalUp="false" diagonalDown="false">
      <left/>
      <right/>
      <top/>
      <bottom/>
      <diagonal/>
    </border>
    <border diagonalUp="false" diagonalDown="false">
      <left style="thin">
        <color rgb="FFC2C2C2"/>
      </left>
      <right style="thin">
        <color rgb="FFC2C2C2"/>
      </right>
      <top style="thin">
        <color rgb="FFC2C2C2"/>
      </top>
      <bottom style="thin">
        <color rgb="FFC2C2C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8" fillId="3" borderId="0" xfId="0" applyFont="true" applyBorder="false" applyAlignment="true" applyProtection="false">
      <alignment horizontal="general" vertical="center" textRotation="0" wrapText="false" indent="1"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8" fillId="3" borderId="0" xfId="0" applyFont="true" applyBorder="false" applyAlignment="true" applyProtection="false">
      <alignment horizontal="general" vertical="center" textRotation="0" wrapText="true" indent="0" shrinkToFit="false"/>
      <protection locked="true" hidden="false"/>
    </xf>
    <xf numFmtId="164" fontId="9" fillId="3" borderId="0" xfId="0" applyFont="true" applyBorder="false" applyAlignment="true" applyProtection="false">
      <alignment horizontal="general" vertical="center" textRotation="0" wrapText="true" indent="0" shrinkToFit="false"/>
      <protection locked="true" hidden="false"/>
    </xf>
    <xf numFmtId="165" fontId="7" fillId="4" borderId="1" xfId="0" applyFont="true" applyBorder="true" applyAlignment="true" applyProtection="false">
      <alignment horizontal="center" vertical="center" textRotation="0" wrapText="false" indent="0" shrinkToFit="false"/>
      <protection locked="true" hidden="false"/>
    </xf>
    <xf numFmtId="164" fontId="10" fillId="5" borderId="1" xfId="0" applyFont="true" applyBorder="true" applyAlignment="true" applyProtection="false">
      <alignment horizontal="general" vertical="top" textRotation="0" wrapText="true" indent="0" shrinkToFit="false"/>
      <protection locked="true" hidden="false"/>
    </xf>
    <xf numFmtId="166" fontId="10" fillId="5" borderId="1" xfId="0" applyFont="true" applyBorder="true" applyAlignment="true" applyProtection="false">
      <alignment horizontal="center" vertical="center" textRotation="0" wrapText="false" indent="0" shrinkToFit="false"/>
      <protection locked="true" hidden="false"/>
    </xf>
    <xf numFmtId="164" fontId="10" fillId="5" borderId="1" xfId="0" applyFont="true" applyBorder="true" applyAlignment="true" applyProtection="false">
      <alignment horizontal="center" vertical="center" textRotation="0" wrapText="false" indent="0" shrinkToFit="false"/>
      <protection locked="true" hidden="false"/>
    </xf>
    <xf numFmtId="167" fontId="7" fillId="4" borderId="1" xfId="0" applyFont="true" applyBorder="true" applyAlignment="true" applyProtection="false">
      <alignment horizontal="center" vertical="center" textRotation="0" wrapText="false" indent="0" shrinkToFit="false"/>
      <protection locked="true" hidden="false"/>
    </xf>
    <xf numFmtId="164" fontId="7" fillId="4" borderId="1" xfId="0" applyFont="true" applyBorder="true" applyAlignment="true" applyProtection="false">
      <alignment horizontal="general" vertical="center" textRotation="0" wrapText="false" indent="1" shrinkToFit="false"/>
      <protection locked="true" hidden="false"/>
    </xf>
    <xf numFmtId="164" fontId="7" fillId="0" borderId="0" xfId="0" applyFont="true" applyBorder="false" applyAlignment="true" applyProtection="false">
      <alignment horizontal="general" vertical="center" textRotation="0" wrapText="true" indent="0" shrinkToFit="false"/>
      <protection locked="true" hidden="false"/>
    </xf>
    <xf numFmtId="168" fontId="7"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false" indent="0" shrinkToFit="false"/>
      <protection locked="true" hidden="false"/>
    </xf>
    <xf numFmtId="169" fontId="7"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8" fontId="12" fillId="6" borderId="1" xfId="0" applyFont="true" applyBorder="true" applyAlignment="true" applyProtection="false">
      <alignment horizontal="center" vertical="center" textRotation="0" wrapText="false" indent="0" shrinkToFit="false"/>
      <protection locked="true" hidden="false"/>
    </xf>
    <xf numFmtId="169" fontId="12" fillId="6" borderId="1"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9" fontId="7" fillId="4" borderId="1" xfId="0" applyFont="true" applyBorder="true" applyAlignment="true" applyProtection="false">
      <alignment horizontal="left" vertical="center" textRotation="0" wrapText="false" indent="1" shrinkToFit="false"/>
      <protection locked="true" hidden="false"/>
    </xf>
    <xf numFmtId="168" fontId="7" fillId="4" borderId="1" xfId="0" applyFont="true" applyBorder="true" applyAlignment="true" applyProtection="false">
      <alignment horizontal="left" vertical="center" textRotation="0" wrapText="false" indent="1"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9">
    <dxf>
      <fill>
        <patternFill patternType="solid">
          <fgColor rgb="FF1F1F1F"/>
          <bgColor rgb="FF000000"/>
        </patternFill>
      </fill>
    </dxf>
    <dxf>
      <fill>
        <patternFill patternType="solid">
          <fgColor rgb="FFEDEDED"/>
          <bgColor rgb="FF000000"/>
        </patternFill>
      </fill>
    </dxf>
    <dxf>
      <fill>
        <patternFill patternType="solid">
          <fgColor rgb="FF333333"/>
          <bgColor rgb="FF000000"/>
        </patternFill>
      </fill>
    </dxf>
    <dxf>
      <fill>
        <patternFill patternType="solid">
          <fgColor rgb="FFFFFFFF"/>
          <bgColor rgb="FF000000"/>
        </patternFill>
      </fill>
    </dxf>
    <dxf>
      <fill>
        <patternFill patternType="solid">
          <fgColor rgb="FFF0F6F9"/>
          <bgColor rgb="FF000000"/>
        </patternFill>
      </fill>
    </dxf>
    <dxf>
      <fill>
        <patternFill patternType="solid">
          <fgColor rgb="FF27769A"/>
          <bgColor rgb="FF000000"/>
        </patternFill>
      </fill>
    </dxf>
    <dxf>
      <fill>
        <patternFill patternType="solid">
          <fgColor rgb="FF69BD45"/>
          <bgColor rgb="FF000000"/>
        </patternFill>
      </fill>
    </dxf>
    <dxf>
      <font>
        <name val="Arial"/>
        <charset val="1"/>
        <family val="0"/>
        <b val="1"/>
        <color rgb="FFFFFFFF"/>
        <sz val="9"/>
      </font>
      <fill>
        <patternFill>
          <bgColor rgb="FF1F1F1F"/>
        </patternFill>
      </fill>
    </dxf>
    <dxf>
      <font>
        <name val="Arial"/>
        <charset val="1"/>
        <family val="0"/>
        <b val="1"/>
        <color rgb="FF2F6F2A"/>
        <sz val="9"/>
      </font>
      <fill>
        <patternFill>
          <bgColor rgb="FFEDF6E8"/>
        </patternFill>
      </fill>
    </dxf>
  </dxfs>
  <colors>
    <indexedColors>
      <rgbColor rgb="FF000000"/>
      <rgbColor rgb="FFFFFFFF"/>
      <rgbColor rgb="FFFF0000"/>
      <rgbColor rgb="FF00FF00"/>
      <rgbColor rgb="FF0000FF"/>
      <rgbColor rgb="FFFFFF00"/>
      <rgbColor rgb="FFFF00FF"/>
      <rgbColor rgb="FF00FFFF"/>
      <rgbColor rgb="FF800000"/>
      <rgbColor rgb="FF2F6F2A"/>
      <rgbColor rgb="FF000080"/>
      <rgbColor rgb="FF808000"/>
      <rgbColor rgb="FF800080"/>
      <rgbColor rgb="FF27769A"/>
      <rgbColor rgb="FFC2C2C2"/>
      <rgbColor rgb="FF757575"/>
      <rgbColor rgb="FF9999FF"/>
      <rgbColor rgb="FF993366"/>
      <rgbColor rgb="FFEDF6E8"/>
      <rgbColor rgb="FFF0F6F9"/>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DEDED"/>
      <rgbColor rgb="FFCCFFCC"/>
      <rgbColor rgb="FFFFFF99"/>
      <rgbColor rgb="FF99CCFF"/>
      <rgbColor rgb="FFFF99CC"/>
      <rgbColor rgb="FFCC99FF"/>
      <rgbColor rgb="FFFFCC99"/>
      <rgbColor rgb="FF3366FF"/>
      <rgbColor rgb="FF33CCCC"/>
      <rgbColor rgb="FF69BD45"/>
      <rgbColor rgb="FFFFCC00"/>
      <rgbColor rgb="FFFF9900"/>
      <rgbColor rgb="FFFF6600"/>
      <rgbColor rgb="FF666699"/>
      <rgbColor rgb="FF969696"/>
      <rgbColor rgb="FF003366"/>
      <rgbColor rgb="FF339966"/>
      <rgbColor rgb="FF003300"/>
      <rgbColor rgb="FF1F1F1F"/>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_rels/drawing5.xml.rels><?xml version="1.0" encoding="UTF-8"?>
<Relationships xmlns="http://schemas.openxmlformats.org/package/2006/relationships"><Relationship Id="rId1" Type="http://schemas.openxmlformats.org/officeDocument/2006/relationships/image" Target="../media/image1.png"/>
</Relationships>
</file>

<file path=xl/drawings/_rels/drawing6.xml.rels><?xml version="1.0" encoding="UTF-8"?>
<Relationships xmlns="http://schemas.openxmlformats.org/package/2006/relationships"><Relationship Id="rId1" Type="http://schemas.openxmlformats.org/officeDocument/2006/relationships/image" Target="../media/image1.png"/>
</Relationships>
</file>

<file path=xl/drawings/_rels/drawing7.xml.rels><?xml version="1.0" encoding="UTF-8"?>
<Relationships xmlns="http://schemas.openxmlformats.org/package/2006/relationships"><Relationship Id="rId1" Type="http://schemas.openxmlformats.org/officeDocument/2006/relationships/image" Target="../media/image1.png"/>
</Relationships>
</file>

<file path=xl/drawings/_rels/drawing8.xml.rels><?xml version="1.0" encoding="UTF-8"?>
<Relationships xmlns="http://schemas.openxmlformats.org/package/2006/relationships"><Relationship Id="rId1" Type="http://schemas.openxmlformats.org/officeDocument/2006/relationships/image" Target="../media/image1.png"/>
</Relationships>
</file>

<file path=xl/drawings/_rels/drawing9.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dr:from>
      <xdr:col>1</xdr:col>
      <xdr:colOff>0</xdr:colOff>
      <xdr:row>0</xdr:row>
      <xdr:rowOff>0</xdr:rowOff>
    </xdr:from>
    <xdr:ext cx="1257120" cy="637920"/>
    <xdr:pic>
      <xdr:nvPicPr>
        <xdr:cNvPr id="19" name="CNNCTD" descr="Picture"/>
        <xdr:cNvPicPr/>
      </xdr:nvPicPr>
      <xdr:blipFill>
        <a:blip r:embed="rId1"/>
        <a:stretch/>
      </xdr:blipFill>
      <xdr:spPr>
        <a:xfrm>
          <a:off x="168840" y="0"/>
          <a:ext cx="1257120" cy="637920"/>
        </a:xfrm>
        <a:prstGeom prst="rect">
          <a:avLst/>
        </a:prstGeom>
        <a:ln w="0">
          <a:noFill/>
        </a:ln>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20"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0"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1"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2"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3"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4"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5"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dr:oneCellAnchor>
    <xdr:from>
      <xdr:col>1</xdr:col>
      <xdr:colOff>0</xdr:colOff>
      <xdr:row>0</xdr:row>
      <xdr:rowOff>0</xdr:rowOff>
    </xdr:from>
    <xdr:ext cx="1257120" cy="637920"/>
    <xdr:pic>
      <xdr:nvPicPr>
        <xdr:cNvPr id="36" name="CNNCTD" descr="Picture"/>
        <xdr:cNvPicPr/>
      </xdr:nvPicPr>
      <xdr:blipFill>
        <a:blip r:embed="rId1"/>
        <a:stretch/>
      </xdr:blipFill>
      <xdr:spPr>
        <a:xfrm>
          <a:off x="168840" y="0"/>
          <a:ext cx="1257120" cy="637920"/>
        </a:xfrm>
        <a:prstGeom prst="rect">
          <a:avLst/>
        </a:prstGeom>
        <a:ln w="0">
          <a:noFill/>
        </a:ln>
      </xdr:spPr>
    </xdr:pic>
    <xdr:clientData/>
  </xdr:one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drawing" Target="../drawings/drawing8.xml"/>
</Relationships>
</file>

<file path=xl/worksheets/_rels/sheet9.xml.rels><?xml version="1.0" encoding="UTF-8"?>
<Relationships xmlns="http://schemas.openxmlformats.org/package/2006/relationships"><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9BD45"/>
    <pageSetUpPr fitToPage="true"/>
  </sheetPr>
  <dimension ref="B1:C43"/>
  <sheetViews>
    <sheetView showFormulas="false" showGridLines="false" showRowColHeaders="true" showZeros="true" rightToLeft="false" tabSelected="true" showOutlineSymbols="true" defaultGridColor="true" view="normal" topLeftCell="A1" colorId="64" zoomScale="110" zoomScaleNormal="11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30"/>
    <col collapsed="false" customWidth="true" hidden="false" outlineLevel="0" max="3" min="3" style="0" width="84"/>
  </cols>
  <sheetData>
    <row r="1" customFormat="false" ht="54" hidden="false" customHeight="true" outlineLevel="0" collapsed="false"/>
    <row r="2" customFormat="false" ht="21" hidden="false" customHeight="true" outlineLevel="0" collapsed="false">
      <c r="B2" s="1" t="s">
        <v>0</v>
      </c>
    </row>
    <row r="3" customFormat="false" ht="13.5" hidden="false" customHeight="true" outlineLevel="0" collapsed="false">
      <c r="B3" s="2" t="s">
        <v>1</v>
      </c>
    </row>
    <row r="4" customFormat="false" ht="3" hidden="false" customHeight="true" outlineLevel="0" collapsed="false">
      <c r="B4" s="3"/>
      <c r="C4" s="3"/>
    </row>
    <row r="5" customFormat="false" ht="9" hidden="false" customHeight="true" outlineLevel="0" collapsed="false"/>
    <row r="6" customFormat="false" ht="15" hidden="false" customHeight="false" outlineLevel="0" collapsed="false">
      <c r="B6" s="4" t="s">
        <v>2</v>
      </c>
      <c r="C6" s="4"/>
    </row>
    <row r="7" customFormat="false" ht="15" hidden="false" customHeight="false" outlineLevel="0" collapsed="false">
      <c r="B7" s="5" t="s">
        <v>3</v>
      </c>
      <c r="C7" s="5"/>
    </row>
    <row r="8" customFormat="false" ht="15" hidden="false" customHeight="false" outlineLevel="0" collapsed="false">
      <c r="B8" s="5" t="s">
        <v>4</v>
      </c>
      <c r="C8" s="5"/>
    </row>
    <row r="9" customFormat="false" ht="15" hidden="false" customHeight="false" outlineLevel="0" collapsed="false">
      <c r="B9" s="5" t="s">
        <v>5</v>
      </c>
      <c r="C9" s="5"/>
    </row>
    <row r="10" customFormat="false" ht="15" hidden="false" customHeight="false" outlineLevel="0" collapsed="false">
      <c r="B10" s="5" t="s">
        <v>6</v>
      </c>
      <c r="C10" s="5"/>
    </row>
    <row r="12" customFormat="false" ht="15" hidden="false" customHeight="false" outlineLevel="0" collapsed="false">
      <c r="B12" s="4" t="s">
        <v>7</v>
      </c>
      <c r="C12" s="4"/>
    </row>
    <row r="13" customFormat="false" ht="15" hidden="false" customHeight="false" outlineLevel="0" collapsed="false">
      <c r="B13" s="5" t="s">
        <v>8</v>
      </c>
      <c r="C13" s="5"/>
    </row>
    <row r="14" customFormat="false" ht="15" hidden="false" customHeight="false" outlineLevel="0" collapsed="false">
      <c r="B14" s="5" t="s">
        <v>9</v>
      </c>
      <c r="C14" s="5"/>
    </row>
    <row r="15" customFormat="false" ht="15" hidden="false" customHeight="false" outlineLevel="0" collapsed="false">
      <c r="B15" s="5" t="s">
        <v>10</v>
      </c>
      <c r="C15" s="5"/>
    </row>
    <row r="16" customFormat="false" ht="15" hidden="false" customHeight="false" outlineLevel="0" collapsed="false">
      <c r="B16" s="5" t="s">
        <v>11</v>
      </c>
      <c r="C16" s="5"/>
    </row>
    <row r="17" customFormat="false" ht="15" hidden="false" customHeight="false" outlineLevel="0" collapsed="false">
      <c r="B17" s="5" t="s">
        <v>12</v>
      </c>
      <c r="C17" s="5"/>
    </row>
    <row r="18" customFormat="false" ht="15" hidden="false" customHeight="false" outlineLevel="0" collapsed="false">
      <c r="B18" s="5" t="s">
        <v>13</v>
      </c>
      <c r="C18" s="5"/>
    </row>
    <row r="20" customFormat="false" ht="15" hidden="false" customHeight="false" outlineLevel="0" collapsed="false">
      <c r="B20" s="4" t="s">
        <v>14</v>
      </c>
      <c r="C20" s="4"/>
    </row>
    <row r="21" customFormat="false" ht="15" hidden="false" customHeight="false" outlineLevel="0" collapsed="false">
      <c r="B21" s="5" t="s">
        <v>15</v>
      </c>
      <c r="C21" s="5"/>
    </row>
    <row r="22" customFormat="false" ht="15" hidden="false" customHeight="false" outlineLevel="0" collapsed="false">
      <c r="B22" s="5" t="s">
        <v>16</v>
      </c>
      <c r="C22" s="5"/>
    </row>
    <row r="24" customFormat="false" ht="15" hidden="false" customHeight="false" outlineLevel="0" collapsed="false">
      <c r="B24" s="4" t="s">
        <v>17</v>
      </c>
      <c r="C24" s="4"/>
    </row>
    <row r="25" customFormat="false" ht="15" hidden="false" customHeight="false" outlineLevel="0" collapsed="false">
      <c r="B25" s="5" t="s">
        <v>18</v>
      </c>
      <c r="C25" s="5"/>
    </row>
    <row r="26" customFormat="false" ht="15" hidden="false" customHeight="false" outlineLevel="0" collapsed="false">
      <c r="B26" s="5" t="s">
        <v>19</v>
      </c>
      <c r="C26" s="5"/>
    </row>
    <row r="27" customFormat="false" ht="15" hidden="false" customHeight="false" outlineLevel="0" collapsed="false">
      <c r="B27" s="5" t="s">
        <v>20</v>
      </c>
      <c r="C27" s="5"/>
    </row>
    <row r="29" customFormat="false" ht="15" hidden="false" customHeight="false" outlineLevel="0" collapsed="false">
      <c r="B29" s="4" t="s">
        <v>21</v>
      </c>
      <c r="C29" s="4"/>
    </row>
    <row r="30" customFormat="false" ht="15" hidden="false" customHeight="false" outlineLevel="0" collapsed="false">
      <c r="B30" s="5" t="s">
        <v>22</v>
      </c>
      <c r="C30" s="5"/>
    </row>
    <row r="31" customFormat="false" ht="15" hidden="false" customHeight="false" outlineLevel="0" collapsed="false">
      <c r="B31" s="5" t="s">
        <v>23</v>
      </c>
      <c r="C31" s="5"/>
    </row>
    <row r="32" customFormat="false" ht="15" hidden="false" customHeight="false" outlineLevel="0" collapsed="false">
      <c r="B32" s="5" t="s">
        <v>24</v>
      </c>
      <c r="C32" s="5"/>
    </row>
    <row r="33" customFormat="false" ht="15" hidden="false" customHeight="false" outlineLevel="0" collapsed="false">
      <c r="B33" s="5" t="s">
        <v>25</v>
      </c>
      <c r="C33" s="5"/>
    </row>
    <row r="35" customFormat="false" ht="15" hidden="false" customHeight="false" outlineLevel="0" collapsed="false">
      <c r="B35" s="4" t="s">
        <v>26</v>
      </c>
      <c r="C35" s="4"/>
    </row>
    <row r="36" customFormat="false" ht="15" hidden="false" customHeight="false" outlineLevel="0" collapsed="false">
      <c r="B36" s="5" t="s">
        <v>27</v>
      </c>
      <c r="C36" s="5"/>
    </row>
    <row r="37" customFormat="false" ht="15" hidden="false" customHeight="false" outlineLevel="0" collapsed="false">
      <c r="B37" s="5" t="s">
        <v>28</v>
      </c>
      <c r="C37" s="5"/>
    </row>
    <row r="38" customFormat="false" ht="15" hidden="false" customHeight="false" outlineLevel="0" collapsed="false">
      <c r="B38" s="5" t="s">
        <v>29</v>
      </c>
      <c r="C38" s="5"/>
    </row>
    <row r="40" customFormat="false" ht="21.75" hidden="false" customHeight="true" outlineLevel="0" collapsed="false">
      <c r="B40" s="6" t="s">
        <v>30</v>
      </c>
      <c r="C40" s="7"/>
    </row>
    <row r="41" customFormat="false" ht="15" hidden="false" customHeight="false" outlineLevel="0" collapsed="false">
      <c r="B41" s="5" t="s">
        <v>31</v>
      </c>
      <c r="C41" s="5"/>
    </row>
    <row r="42" customFormat="false" ht="15" hidden="false" customHeight="false" outlineLevel="0" collapsed="false">
      <c r="B42" s="5" t="s">
        <v>32</v>
      </c>
      <c r="C42" s="5"/>
    </row>
    <row r="43" customFormat="false" ht="15" hidden="false" customHeight="false" outlineLevel="0" collapsed="false">
      <c r="B43" s="5" t="s">
        <v>33</v>
      </c>
      <c r="C43" s="5"/>
    </row>
  </sheetData>
  <mergeCells count="31">
    <mergeCell ref="B6:C6"/>
    <mergeCell ref="B7:C7"/>
    <mergeCell ref="B8:C8"/>
    <mergeCell ref="B9:C9"/>
    <mergeCell ref="B10:C10"/>
    <mergeCell ref="B12:C12"/>
    <mergeCell ref="B13:C13"/>
    <mergeCell ref="B14:C14"/>
    <mergeCell ref="B15:C15"/>
    <mergeCell ref="B16:C16"/>
    <mergeCell ref="B17:C17"/>
    <mergeCell ref="B18:C18"/>
    <mergeCell ref="B20:C20"/>
    <mergeCell ref="B21:C21"/>
    <mergeCell ref="B22:C22"/>
    <mergeCell ref="B24:C24"/>
    <mergeCell ref="B25:C25"/>
    <mergeCell ref="B26:C26"/>
    <mergeCell ref="B27:C27"/>
    <mergeCell ref="B29:C29"/>
    <mergeCell ref="B30:C30"/>
    <mergeCell ref="B31:C31"/>
    <mergeCell ref="B32:C32"/>
    <mergeCell ref="B33:C33"/>
    <mergeCell ref="B35:C35"/>
    <mergeCell ref="B36:C36"/>
    <mergeCell ref="B37:C37"/>
    <mergeCell ref="B38:C38"/>
    <mergeCell ref="B41:C41"/>
    <mergeCell ref="B42:C42"/>
    <mergeCell ref="B43:C43"/>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1F1F"/>
    <pageSetUpPr fitToPage="true"/>
  </sheetPr>
  <dimension ref="A1:M106"/>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40"/>
    <col collapsed="false" customWidth="true" hidden="false" outlineLevel="0" max="4" min="3" style="0" width="13"/>
    <col collapsed="false" customWidth="true" hidden="false" outlineLevel="0" max="5" min="5" style="0" width="11"/>
    <col collapsed="false" customWidth="true" hidden="false" outlineLevel="0" max="6" min="6" style="0" width="13"/>
    <col collapsed="false" customWidth="true" hidden="false" outlineLevel="0" max="7" min="7" style="0" width="22"/>
    <col collapsed="false" customWidth="true" hidden="false" outlineLevel="0" max="8" min="8" style="0" width="36"/>
    <col collapsed="false" customWidth="true" hidden="false" outlineLevel="0" max="9" min="9" style="0" width="13"/>
    <col collapsed="false" customWidth="true" hidden="false" outlineLevel="0" max="10" min="10" style="0" width="14"/>
    <col collapsed="false" customWidth="true" hidden="false" outlineLevel="0" max="11" min="11" style="0" width="9"/>
    <col collapsed="false" customWidth="true" hidden="false" outlineLevel="0" max="12" min="12" style="0" width="11"/>
    <col collapsed="false" customWidth="true" hidden="false" outlineLevel="0" max="13" min="13" style="0" width="42"/>
  </cols>
  <sheetData>
    <row r="1" customFormat="false" ht="54" hidden="false" customHeight="true" outlineLevel="0" collapsed="false"/>
    <row r="2" customFormat="false" ht="21" hidden="false" customHeight="true" outlineLevel="0" collapsed="false">
      <c r="A2" s="1" t="s">
        <v>34</v>
      </c>
    </row>
    <row r="3" customFormat="false" ht="13.5" hidden="false" customHeight="true" outlineLevel="0" collapsed="false">
      <c r="A3" s="2" t="s">
        <v>35</v>
      </c>
    </row>
    <row r="4" customFormat="false" ht="3" hidden="false" customHeight="true" outlineLevel="0" collapsed="false">
      <c r="A4" s="3"/>
      <c r="B4" s="3"/>
      <c r="C4" s="3"/>
      <c r="D4" s="3"/>
      <c r="E4" s="3"/>
      <c r="F4" s="3"/>
      <c r="G4" s="3"/>
      <c r="H4" s="3"/>
      <c r="I4" s="3"/>
      <c r="J4" s="3"/>
      <c r="K4" s="3"/>
      <c r="L4" s="3"/>
      <c r="M4" s="3"/>
    </row>
    <row r="5" customFormat="false" ht="9" hidden="false" customHeight="true" outlineLevel="0" collapsed="false"/>
    <row r="6" customFormat="false" ht="30" hidden="false" customHeight="true" outlineLevel="0" collapsed="false">
      <c r="A6" s="8" t="s">
        <v>36</v>
      </c>
      <c r="B6" s="8" t="s">
        <v>37</v>
      </c>
      <c r="C6" s="8" t="s">
        <v>38</v>
      </c>
      <c r="D6" s="8" t="s">
        <v>39</v>
      </c>
      <c r="E6" s="8" t="s">
        <v>40</v>
      </c>
      <c r="F6" s="8" t="s">
        <v>41</v>
      </c>
      <c r="G6" s="8" t="s">
        <v>42</v>
      </c>
      <c r="H6" s="8" t="s">
        <v>43</v>
      </c>
      <c r="I6" s="8" t="s">
        <v>44</v>
      </c>
      <c r="J6" s="8" t="s">
        <v>45</v>
      </c>
      <c r="K6" s="8" t="s">
        <v>46</v>
      </c>
      <c r="L6" s="8" t="s">
        <v>47</v>
      </c>
      <c r="M6" s="9" t="s">
        <v>48</v>
      </c>
    </row>
    <row r="7" customFormat="false" ht="25.5" hidden="false" customHeight="true" outlineLevel="0" collapsed="false">
      <c r="A7" s="10" t="str">
        <f aca="false">IF($B7="","","I-"&amp;ROW()-6)</f>
        <v>I-1</v>
      </c>
      <c r="B7" s="11" t="s">
        <v>49</v>
      </c>
      <c r="C7" s="11" t="s">
        <v>50</v>
      </c>
      <c r="D7" s="12" t="n">
        <v>46260</v>
      </c>
      <c r="E7" s="13" t="s">
        <v>51</v>
      </c>
      <c r="F7" s="12" t="n">
        <v>46270</v>
      </c>
      <c r="G7" s="13" t="s">
        <v>52</v>
      </c>
      <c r="H7" s="11" t="s">
        <v>53</v>
      </c>
      <c r="I7" s="11" t="s">
        <v>54</v>
      </c>
      <c r="J7" s="12" t="n">
        <v>46271</v>
      </c>
      <c r="K7" s="14" t="n">
        <f aca="true">IF(OR($D7="",$I7="Resolved"),"",TODAY()-$D7)</f>
        <v>12</v>
      </c>
      <c r="L7" s="14" t="n">
        <f aca="true">IF(OR($F7="",$I7="Resolved"),"",IF($F7&lt;TODAY(),TODAY()-$F7,0))</f>
        <v>2</v>
      </c>
      <c r="M7" s="15" t="str">
        <f aca="true">IF($B7="","",IF($I7="Resolved","",IF($C7="","No owner. It will be discussed weekly and fixed never.",IF($F7="","No fix-by date. Nobody has agreed when this stops being true.",IF(AND(ISNUMBER($L7),$L7&gt;0),"Overdue by "&amp;$L7&amp;" days.",IF(AND($J7&lt;&gt;"",TODAY()-$J7&gt;Thresholds!$B$7),"Not reviewed in "&amp;TODAY()-$J7&amp;" days.",IF(AND($G7="No",$E7="High"),"High severity and nobody predicted it.","")))))))</f>
        <v>Overdue by 2 days.</v>
      </c>
    </row>
    <row r="8" customFormat="false" ht="25.5" hidden="false" customHeight="true" outlineLevel="0" collapsed="false">
      <c r="A8" s="10" t="str">
        <f aca="false">IF($B8="","","I-"&amp;ROW()-6)</f>
        <v>I-2</v>
      </c>
      <c r="B8" s="11" t="s">
        <v>55</v>
      </c>
      <c r="C8" s="11" t="s">
        <v>56</v>
      </c>
      <c r="D8" s="12" t="n">
        <v>46247</v>
      </c>
      <c r="E8" s="13" t="s">
        <v>57</v>
      </c>
      <c r="F8" s="12" t="n">
        <v>46277</v>
      </c>
      <c r="G8" s="13" t="s">
        <v>58</v>
      </c>
      <c r="H8" s="11" t="s">
        <v>59</v>
      </c>
      <c r="I8" s="11" t="s">
        <v>54</v>
      </c>
      <c r="J8" s="12" t="n">
        <v>46254</v>
      </c>
      <c r="K8" s="14" t="n">
        <f aca="true">IF(OR($D8="",$I8="Resolved"),"",TODAY()-$D8)</f>
        <v>25</v>
      </c>
      <c r="L8" s="14" t="n">
        <f aca="true">IF(OR($F8="",$I8="Resolved"),"",IF($F8&lt;TODAY(),TODAY()-$F8,0))</f>
        <v>0</v>
      </c>
      <c r="M8" s="15" t="str">
        <f aca="true">IF($B8="","",IF($I8="Resolved","",IF($C8="","No owner. It will be discussed weekly and fixed never.",IF($F8="","No fix-by date. Nobody has agreed when this stops being true.",IF(AND(ISNUMBER($L8),$L8&gt;0),"Overdue by "&amp;$L8&amp;" days.",IF(AND($J8&lt;&gt;"",TODAY()-$J8&gt;Thresholds!$B$7),"Not reviewed in "&amp;TODAY()-$J8&amp;" days.",IF(AND($G8="No",$E8="High"),"High severity and nobody predicted it.","")))))))</f>
        <v>Not reviewed in 18 days.</v>
      </c>
    </row>
    <row r="9" customFormat="false" ht="25.5" hidden="false" customHeight="true" outlineLevel="0" collapsed="false">
      <c r="A9" s="10" t="str">
        <f aca="false">IF($B9="","","I-"&amp;ROW()-6)</f>
        <v>I-3</v>
      </c>
      <c r="B9" s="11" t="s">
        <v>60</v>
      </c>
      <c r="C9" s="11" t="s">
        <v>61</v>
      </c>
      <c r="D9" s="12" t="n">
        <v>46266</v>
      </c>
      <c r="E9" s="13" t="s">
        <v>51</v>
      </c>
      <c r="F9" s="12" t="n">
        <v>46274</v>
      </c>
      <c r="G9" s="13" t="s">
        <v>62</v>
      </c>
      <c r="H9" s="11" t="s">
        <v>63</v>
      </c>
      <c r="I9" s="11" t="s">
        <v>54</v>
      </c>
      <c r="J9" s="12" t="n">
        <v>46271</v>
      </c>
      <c r="K9" s="14" t="n">
        <f aca="true">IF(OR($D9="",$I9="Resolved"),"",TODAY()-$D9)</f>
        <v>6</v>
      </c>
      <c r="L9" s="14" t="n">
        <f aca="true">IF(OR($F9="",$I9="Resolved"),"",IF($F9&lt;TODAY(),TODAY()-$F9,0))</f>
        <v>0</v>
      </c>
      <c r="M9" s="15" t="str">
        <f aca="true">IF($B9="","",IF($I9="Resolved","",IF($C9="","No owner. It will be discussed weekly and fixed never.",IF($F9="","No fix-by date. Nobody has agreed when this stops being true.",IF(AND(ISNUMBER($L9),$L9&gt;0),"Overdue by "&amp;$L9&amp;" days.",IF(AND($J9&lt;&gt;"",TODAY()-$J9&gt;Thresholds!$B$7),"Not reviewed in "&amp;TODAY()-$J9&amp;" days.",IF(AND($G9="No",$E9="High"),"High severity and nobody predicted it.","")))))))</f>
        <v/>
      </c>
    </row>
    <row r="10" customFormat="false" ht="25.5" hidden="false" customHeight="true" outlineLevel="0" collapsed="false">
      <c r="A10" s="10" t="str">
        <f aca="false">IF($B10="","","I-"&amp;ROW()-6)</f>
        <v>I-4</v>
      </c>
      <c r="B10" s="11" t="s">
        <v>64</v>
      </c>
      <c r="C10" s="11" t="s">
        <v>50</v>
      </c>
      <c r="D10" s="12" t="n">
        <v>46232</v>
      </c>
      <c r="E10" s="13" t="s">
        <v>65</v>
      </c>
      <c r="F10" s="12" t="n">
        <v>46257</v>
      </c>
      <c r="G10" s="13" t="s">
        <v>58</v>
      </c>
      <c r="H10" s="11"/>
      <c r="I10" s="11" t="s">
        <v>54</v>
      </c>
      <c r="J10" s="12" t="n">
        <v>46242</v>
      </c>
      <c r="K10" s="14" t="n">
        <f aca="true">IF(OR($D10="",$I10="Resolved"),"",TODAY()-$D10)</f>
        <v>40</v>
      </c>
      <c r="L10" s="14" t="n">
        <f aca="true">IF(OR($F10="",$I10="Resolved"),"",IF($F10&lt;TODAY(),TODAY()-$F10,0))</f>
        <v>15</v>
      </c>
      <c r="M10" s="15" t="str">
        <f aca="true">IF($B10="","",IF($I10="Resolved","",IF($C10="","No owner. It will be discussed weekly and fixed never.",IF($F10="","No fix-by date. Nobody has agreed when this stops being true.",IF(AND(ISNUMBER($L10),$L10&gt;0),"Overdue by "&amp;$L10&amp;" days.",IF(AND($J10&lt;&gt;"",TODAY()-$J10&gt;Thresholds!$B$7),"Not reviewed in "&amp;TODAY()-$J10&amp;" days.",IF(AND($G10="No",$E10="High"),"High severity and nobody predicted it.","")))))))</f>
        <v>Overdue by 15 days.</v>
      </c>
    </row>
    <row r="11" customFormat="false" ht="25.5" hidden="false" customHeight="true" outlineLevel="0" collapsed="false">
      <c r="A11" s="10" t="str">
        <f aca="false">IF($B11="","","I-"&amp;ROW()-6)</f>
        <v/>
      </c>
      <c r="B11" s="11"/>
      <c r="C11" s="11"/>
      <c r="D11" s="12"/>
      <c r="E11" s="13"/>
      <c r="F11" s="12"/>
      <c r="G11" s="13"/>
      <c r="H11" s="11"/>
      <c r="I11" s="11"/>
      <c r="J11" s="12"/>
      <c r="K11" s="14" t="str">
        <f aca="true">IF(OR($D11="",$I11="Resolved"),"",TODAY()-$D11)</f>
        <v/>
      </c>
      <c r="L11" s="14" t="str">
        <f aca="true">IF(OR($F11="",$I11="Resolved"),"",IF($F11&lt;TODAY(),TODAY()-$F11,0))</f>
        <v/>
      </c>
      <c r="M11" s="15" t="str">
        <f aca="true">IF($B11="","",IF($I11="Resolved","",IF($C11="","No owner. It will be discussed weekly and fixed never.",IF($F11="","No fix-by date. Nobody has agreed when this stops being true.",IF(AND(ISNUMBER($L11),$L11&gt;0),"Overdue by "&amp;$L11&amp;" days.",IF(AND($J11&lt;&gt;"",TODAY()-$J11&gt;Thresholds!$B$7),"Not reviewed in "&amp;TODAY()-$J11&amp;" days.",IF(AND($G11="No",$E11="High"),"High severity and nobody predicted it.","")))))))</f>
        <v/>
      </c>
    </row>
    <row r="12" customFormat="false" ht="25.5" hidden="false" customHeight="true" outlineLevel="0" collapsed="false">
      <c r="A12" s="10" t="str">
        <f aca="false">IF($B12="","","I-"&amp;ROW()-6)</f>
        <v/>
      </c>
      <c r="B12" s="11"/>
      <c r="C12" s="11"/>
      <c r="D12" s="12"/>
      <c r="E12" s="13"/>
      <c r="F12" s="12"/>
      <c r="G12" s="13"/>
      <c r="H12" s="11"/>
      <c r="I12" s="11"/>
      <c r="J12" s="12"/>
      <c r="K12" s="14" t="str">
        <f aca="true">IF(OR($D12="",$I12="Resolved"),"",TODAY()-$D12)</f>
        <v/>
      </c>
      <c r="L12" s="14" t="str">
        <f aca="true">IF(OR($F12="",$I12="Resolved"),"",IF($F12&lt;TODAY(),TODAY()-$F12,0))</f>
        <v/>
      </c>
      <c r="M12" s="15" t="str">
        <f aca="true">IF($B12="","",IF($I12="Resolved","",IF($C12="","No owner. It will be discussed weekly and fixed never.",IF($F12="","No fix-by date. Nobody has agreed when this stops being true.",IF(AND(ISNUMBER($L12),$L12&gt;0),"Overdue by "&amp;$L12&amp;" days.",IF(AND($J12&lt;&gt;"",TODAY()-$J12&gt;Thresholds!$B$7),"Not reviewed in "&amp;TODAY()-$J12&amp;" days.",IF(AND($G12="No",$E12="High"),"High severity and nobody predicted it.","")))))))</f>
        <v/>
      </c>
    </row>
    <row r="13" customFormat="false" ht="25.5" hidden="false" customHeight="true" outlineLevel="0" collapsed="false">
      <c r="A13" s="10" t="str">
        <f aca="false">IF($B13="","","I-"&amp;ROW()-6)</f>
        <v/>
      </c>
      <c r="B13" s="11"/>
      <c r="C13" s="11"/>
      <c r="D13" s="12"/>
      <c r="E13" s="13"/>
      <c r="F13" s="12"/>
      <c r="G13" s="13"/>
      <c r="H13" s="11"/>
      <c r="I13" s="11"/>
      <c r="J13" s="12"/>
      <c r="K13" s="14" t="str">
        <f aca="true">IF(OR($D13="",$I13="Resolved"),"",TODAY()-$D13)</f>
        <v/>
      </c>
      <c r="L13" s="14" t="str">
        <f aca="true">IF(OR($F13="",$I13="Resolved"),"",IF($F13&lt;TODAY(),TODAY()-$F13,0))</f>
        <v/>
      </c>
      <c r="M13" s="15" t="str">
        <f aca="true">IF($B13="","",IF($I13="Resolved","",IF($C13="","No owner. It will be discussed weekly and fixed never.",IF($F13="","No fix-by date. Nobody has agreed when this stops being true.",IF(AND(ISNUMBER($L13),$L13&gt;0),"Overdue by "&amp;$L13&amp;" days.",IF(AND($J13&lt;&gt;"",TODAY()-$J13&gt;Thresholds!$B$7),"Not reviewed in "&amp;TODAY()-$J13&amp;" days.",IF(AND($G13="No",$E13="High"),"High severity and nobody predicted it.","")))))))</f>
        <v/>
      </c>
    </row>
    <row r="14" customFormat="false" ht="25.5" hidden="false" customHeight="true" outlineLevel="0" collapsed="false">
      <c r="A14" s="10" t="str">
        <f aca="false">IF($B14="","","I-"&amp;ROW()-6)</f>
        <v/>
      </c>
      <c r="B14" s="11"/>
      <c r="C14" s="11"/>
      <c r="D14" s="12"/>
      <c r="E14" s="13"/>
      <c r="F14" s="12"/>
      <c r="G14" s="13"/>
      <c r="H14" s="11"/>
      <c r="I14" s="11"/>
      <c r="J14" s="12"/>
      <c r="K14" s="14" t="str">
        <f aca="true">IF(OR($D14="",$I14="Resolved"),"",TODAY()-$D14)</f>
        <v/>
      </c>
      <c r="L14" s="14" t="str">
        <f aca="true">IF(OR($F14="",$I14="Resolved"),"",IF($F14&lt;TODAY(),TODAY()-$F14,0))</f>
        <v/>
      </c>
      <c r="M14" s="15" t="str">
        <f aca="true">IF($B14="","",IF($I14="Resolved","",IF($C14="","No owner. It will be discussed weekly and fixed never.",IF($F14="","No fix-by date. Nobody has agreed when this stops being true.",IF(AND(ISNUMBER($L14),$L14&gt;0),"Overdue by "&amp;$L14&amp;" days.",IF(AND($J14&lt;&gt;"",TODAY()-$J14&gt;Thresholds!$B$7),"Not reviewed in "&amp;TODAY()-$J14&amp;" days.",IF(AND($G14="No",$E14="High"),"High severity and nobody predicted it.","")))))))</f>
        <v/>
      </c>
    </row>
    <row r="15" customFormat="false" ht="25.5" hidden="false" customHeight="true" outlineLevel="0" collapsed="false">
      <c r="A15" s="10" t="str">
        <f aca="false">IF($B15="","","I-"&amp;ROW()-6)</f>
        <v/>
      </c>
      <c r="B15" s="11"/>
      <c r="C15" s="11"/>
      <c r="D15" s="12"/>
      <c r="E15" s="13"/>
      <c r="F15" s="12"/>
      <c r="G15" s="13"/>
      <c r="H15" s="11"/>
      <c r="I15" s="11"/>
      <c r="J15" s="12"/>
      <c r="K15" s="14" t="str">
        <f aca="true">IF(OR($D15="",$I15="Resolved"),"",TODAY()-$D15)</f>
        <v/>
      </c>
      <c r="L15" s="14" t="str">
        <f aca="true">IF(OR($F15="",$I15="Resolved"),"",IF($F15&lt;TODAY(),TODAY()-$F15,0))</f>
        <v/>
      </c>
      <c r="M15" s="15" t="str">
        <f aca="true">IF($B15="","",IF($I15="Resolved","",IF($C15="","No owner. It will be discussed weekly and fixed never.",IF($F15="","No fix-by date. Nobody has agreed when this stops being true.",IF(AND(ISNUMBER($L15),$L15&gt;0),"Overdue by "&amp;$L15&amp;" days.",IF(AND($J15&lt;&gt;"",TODAY()-$J15&gt;Thresholds!$B$7),"Not reviewed in "&amp;TODAY()-$J15&amp;" days.",IF(AND($G15="No",$E15="High"),"High severity and nobody predicted it.","")))))))</f>
        <v/>
      </c>
    </row>
    <row r="16" customFormat="false" ht="25.5" hidden="false" customHeight="true" outlineLevel="0" collapsed="false">
      <c r="A16" s="10" t="str">
        <f aca="false">IF($B16="","","I-"&amp;ROW()-6)</f>
        <v/>
      </c>
      <c r="B16" s="11"/>
      <c r="C16" s="11"/>
      <c r="D16" s="12"/>
      <c r="E16" s="13"/>
      <c r="F16" s="12"/>
      <c r="G16" s="13"/>
      <c r="H16" s="11"/>
      <c r="I16" s="11"/>
      <c r="J16" s="12"/>
      <c r="K16" s="14" t="str">
        <f aca="true">IF(OR($D16="",$I16="Resolved"),"",TODAY()-$D16)</f>
        <v/>
      </c>
      <c r="L16" s="14" t="str">
        <f aca="true">IF(OR($F16="",$I16="Resolved"),"",IF($F16&lt;TODAY(),TODAY()-$F16,0))</f>
        <v/>
      </c>
      <c r="M16" s="15" t="str">
        <f aca="true">IF($B16="","",IF($I16="Resolved","",IF($C16="","No owner. It will be discussed weekly and fixed never.",IF($F16="","No fix-by date. Nobody has agreed when this stops being true.",IF(AND(ISNUMBER($L16),$L16&gt;0),"Overdue by "&amp;$L16&amp;" days.",IF(AND($J16&lt;&gt;"",TODAY()-$J16&gt;Thresholds!$B$7),"Not reviewed in "&amp;TODAY()-$J16&amp;" days.",IF(AND($G16="No",$E16="High"),"High severity and nobody predicted it.","")))))))</f>
        <v/>
      </c>
    </row>
    <row r="17" customFormat="false" ht="25.5" hidden="false" customHeight="true" outlineLevel="0" collapsed="false">
      <c r="A17" s="10" t="str">
        <f aca="false">IF($B17="","","I-"&amp;ROW()-6)</f>
        <v/>
      </c>
      <c r="B17" s="11"/>
      <c r="C17" s="11"/>
      <c r="D17" s="12"/>
      <c r="E17" s="13"/>
      <c r="F17" s="12"/>
      <c r="G17" s="13"/>
      <c r="H17" s="11"/>
      <c r="I17" s="11"/>
      <c r="J17" s="12"/>
      <c r="K17" s="14" t="str">
        <f aca="true">IF(OR($D17="",$I17="Resolved"),"",TODAY()-$D17)</f>
        <v/>
      </c>
      <c r="L17" s="14" t="str">
        <f aca="true">IF(OR($F17="",$I17="Resolved"),"",IF($F17&lt;TODAY(),TODAY()-$F17,0))</f>
        <v/>
      </c>
      <c r="M17" s="15" t="str">
        <f aca="true">IF($B17="","",IF($I17="Resolved","",IF($C17="","No owner. It will be discussed weekly and fixed never.",IF($F17="","No fix-by date. Nobody has agreed when this stops being true.",IF(AND(ISNUMBER($L17),$L17&gt;0),"Overdue by "&amp;$L17&amp;" days.",IF(AND($J17&lt;&gt;"",TODAY()-$J17&gt;Thresholds!$B$7),"Not reviewed in "&amp;TODAY()-$J17&amp;" days.",IF(AND($G17="No",$E17="High"),"High severity and nobody predicted it.","")))))))</f>
        <v/>
      </c>
    </row>
    <row r="18" customFormat="false" ht="25.5" hidden="false" customHeight="true" outlineLevel="0" collapsed="false">
      <c r="A18" s="10" t="str">
        <f aca="false">IF($B18="","","I-"&amp;ROW()-6)</f>
        <v/>
      </c>
      <c r="B18" s="11"/>
      <c r="C18" s="11"/>
      <c r="D18" s="12"/>
      <c r="E18" s="13"/>
      <c r="F18" s="12"/>
      <c r="G18" s="13"/>
      <c r="H18" s="11"/>
      <c r="I18" s="11"/>
      <c r="J18" s="12"/>
      <c r="K18" s="14" t="str">
        <f aca="true">IF(OR($D18="",$I18="Resolved"),"",TODAY()-$D18)</f>
        <v/>
      </c>
      <c r="L18" s="14" t="str">
        <f aca="true">IF(OR($F18="",$I18="Resolved"),"",IF($F18&lt;TODAY(),TODAY()-$F18,0))</f>
        <v/>
      </c>
      <c r="M18" s="15" t="str">
        <f aca="true">IF($B18="","",IF($I18="Resolved","",IF($C18="","No owner. It will be discussed weekly and fixed never.",IF($F18="","No fix-by date. Nobody has agreed when this stops being true.",IF(AND(ISNUMBER($L18),$L18&gt;0),"Overdue by "&amp;$L18&amp;" days.",IF(AND($J18&lt;&gt;"",TODAY()-$J18&gt;Thresholds!$B$7),"Not reviewed in "&amp;TODAY()-$J18&amp;" days.",IF(AND($G18="No",$E18="High"),"High severity and nobody predicted it.","")))))))</f>
        <v/>
      </c>
    </row>
    <row r="19" customFormat="false" ht="25.5" hidden="false" customHeight="true" outlineLevel="0" collapsed="false">
      <c r="A19" s="10" t="str">
        <f aca="false">IF($B19="","","I-"&amp;ROW()-6)</f>
        <v/>
      </c>
      <c r="B19" s="11"/>
      <c r="C19" s="11"/>
      <c r="D19" s="12"/>
      <c r="E19" s="13"/>
      <c r="F19" s="12"/>
      <c r="G19" s="13"/>
      <c r="H19" s="11"/>
      <c r="I19" s="11"/>
      <c r="J19" s="12"/>
      <c r="K19" s="14" t="str">
        <f aca="true">IF(OR($D19="",$I19="Resolved"),"",TODAY()-$D19)</f>
        <v/>
      </c>
      <c r="L19" s="14" t="str">
        <f aca="true">IF(OR($F19="",$I19="Resolved"),"",IF($F19&lt;TODAY(),TODAY()-$F19,0))</f>
        <v/>
      </c>
      <c r="M19" s="15" t="str">
        <f aca="true">IF($B19="","",IF($I19="Resolved","",IF($C19="","No owner. It will be discussed weekly and fixed never.",IF($F19="","No fix-by date. Nobody has agreed when this stops being true.",IF(AND(ISNUMBER($L19),$L19&gt;0),"Overdue by "&amp;$L19&amp;" days.",IF(AND($J19&lt;&gt;"",TODAY()-$J19&gt;Thresholds!$B$7),"Not reviewed in "&amp;TODAY()-$J19&amp;" days.",IF(AND($G19="No",$E19="High"),"High severity and nobody predicted it.","")))))))</f>
        <v/>
      </c>
    </row>
    <row r="20" customFormat="false" ht="25.5" hidden="false" customHeight="true" outlineLevel="0" collapsed="false">
      <c r="A20" s="10" t="str">
        <f aca="false">IF($B20="","","I-"&amp;ROW()-6)</f>
        <v/>
      </c>
      <c r="B20" s="11"/>
      <c r="C20" s="11"/>
      <c r="D20" s="12"/>
      <c r="E20" s="13"/>
      <c r="F20" s="12"/>
      <c r="G20" s="13"/>
      <c r="H20" s="11"/>
      <c r="I20" s="11"/>
      <c r="J20" s="12"/>
      <c r="K20" s="14" t="str">
        <f aca="true">IF(OR($D20="",$I20="Resolved"),"",TODAY()-$D20)</f>
        <v/>
      </c>
      <c r="L20" s="14" t="str">
        <f aca="true">IF(OR($F20="",$I20="Resolved"),"",IF($F20&lt;TODAY(),TODAY()-$F20,0))</f>
        <v/>
      </c>
      <c r="M20" s="15" t="str">
        <f aca="true">IF($B20="","",IF($I20="Resolved","",IF($C20="","No owner. It will be discussed weekly and fixed never.",IF($F20="","No fix-by date. Nobody has agreed when this stops being true.",IF(AND(ISNUMBER($L20),$L20&gt;0),"Overdue by "&amp;$L20&amp;" days.",IF(AND($J20&lt;&gt;"",TODAY()-$J20&gt;Thresholds!$B$7),"Not reviewed in "&amp;TODAY()-$J20&amp;" days.",IF(AND($G20="No",$E20="High"),"High severity and nobody predicted it.","")))))))</f>
        <v/>
      </c>
    </row>
    <row r="21" customFormat="false" ht="25.5" hidden="false" customHeight="true" outlineLevel="0" collapsed="false">
      <c r="A21" s="10" t="str">
        <f aca="false">IF($B21="","","I-"&amp;ROW()-6)</f>
        <v/>
      </c>
      <c r="B21" s="11"/>
      <c r="C21" s="11"/>
      <c r="D21" s="12"/>
      <c r="E21" s="13"/>
      <c r="F21" s="12"/>
      <c r="G21" s="13"/>
      <c r="H21" s="11"/>
      <c r="I21" s="11"/>
      <c r="J21" s="12"/>
      <c r="K21" s="14" t="str">
        <f aca="true">IF(OR($D21="",$I21="Resolved"),"",TODAY()-$D21)</f>
        <v/>
      </c>
      <c r="L21" s="14" t="str">
        <f aca="true">IF(OR($F21="",$I21="Resolved"),"",IF($F21&lt;TODAY(),TODAY()-$F21,0))</f>
        <v/>
      </c>
      <c r="M21" s="15" t="str">
        <f aca="true">IF($B21="","",IF($I21="Resolved","",IF($C21="","No owner. It will be discussed weekly and fixed never.",IF($F21="","No fix-by date. Nobody has agreed when this stops being true.",IF(AND(ISNUMBER($L21),$L21&gt;0),"Overdue by "&amp;$L21&amp;" days.",IF(AND($J21&lt;&gt;"",TODAY()-$J21&gt;Thresholds!$B$7),"Not reviewed in "&amp;TODAY()-$J21&amp;" days.",IF(AND($G21="No",$E21="High"),"High severity and nobody predicted it.","")))))))</f>
        <v/>
      </c>
    </row>
    <row r="22" customFormat="false" ht="25.5" hidden="false" customHeight="true" outlineLevel="0" collapsed="false">
      <c r="A22" s="10" t="str">
        <f aca="false">IF($B22="","","I-"&amp;ROW()-6)</f>
        <v/>
      </c>
      <c r="B22" s="11"/>
      <c r="C22" s="11"/>
      <c r="D22" s="12"/>
      <c r="E22" s="13"/>
      <c r="F22" s="12"/>
      <c r="G22" s="13"/>
      <c r="H22" s="11"/>
      <c r="I22" s="11"/>
      <c r="J22" s="12"/>
      <c r="K22" s="14" t="str">
        <f aca="true">IF(OR($D22="",$I22="Resolved"),"",TODAY()-$D22)</f>
        <v/>
      </c>
      <c r="L22" s="14" t="str">
        <f aca="true">IF(OR($F22="",$I22="Resolved"),"",IF($F22&lt;TODAY(),TODAY()-$F22,0))</f>
        <v/>
      </c>
      <c r="M22" s="15" t="str">
        <f aca="true">IF($B22="","",IF($I22="Resolved","",IF($C22="","No owner. It will be discussed weekly and fixed never.",IF($F22="","No fix-by date. Nobody has agreed when this stops being true.",IF(AND(ISNUMBER($L22),$L22&gt;0),"Overdue by "&amp;$L22&amp;" days.",IF(AND($J22&lt;&gt;"",TODAY()-$J22&gt;Thresholds!$B$7),"Not reviewed in "&amp;TODAY()-$J22&amp;" days.",IF(AND($G22="No",$E22="High"),"High severity and nobody predicted it.","")))))))</f>
        <v/>
      </c>
    </row>
    <row r="23" customFormat="false" ht="25.5" hidden="false" customHeight="true" outlineLevel="0" collapsed="false">
      <c r="A23" s="10" t="str">
        <f aca="false">IF($B23="","","I-"&amp;ROW()-6)</f>
        <v/>
      </c>
      <c r="B23" s="11"/>
      <c r="C23" s="11"/>
      <c r="D23" s="12"/>
      <c r="E23" s="13"/>
      <c r="F23" s="12"/>
      <c r="G23" s="13"/>
      <c r="H23" s="11"/>
      <c r="I23" s="11"/>
      <c r="J23" s="12"/>
      <c r="K23" s="14" t="str">
        <f aca="true">IF(OR($D23="",$I23="Resolved"),"",TODAY()-$D23)</f>
        <v/>
      </c>
      <c r="L23" s="14" t="str">
        <f aca="true">IF(OR($F23="",$I23="Resolved"),"",IF($F23&lt;TODAY(),TODAY()-$F23,0))</f>
        <v/>
      </c>
      <c r="M23" s="15" t="str">
        <f aca="true">IF($B23="","",IF($I23="Resolved","",IF($C23="","No owner. It will be discussed weekly and fixed never.",IF($F23="","No fix-by date. Nobody has agreed when this stops being true.",IF(AND(ISNUMBER($L23),$L23&gt;0),"Overdue by "&amp;$L23&amp;" days.",IF(AND($J23&lt;&gt;"",TODAY()-$J23&gt;Thresholds!$B$7),"Not reviewed in "&amp;TODAY()-$J23&amp;" days.",IF(AND($G23="No",$E23="High"),"High severity and nobody predicted it.","")))))))</f>
        <v/>
      </c>
    </row>
    <row r="24" customFormat="false" ht="25.5" hidden="false" customHeight="true" outlineLevel="0" collapsed="false">
      <c r="A24" s="10" t="str">
        <f aca="false">IF($B24="","","I-"&amp;ROW()-6)</f>
        <v/>
      </c>
      <c r="B24" s="11"/>
      <c r="C24" s="11"/>
      <c r="D24" s="12"/>
      <c r="E24" s="13"/>
      <c r="F24" s="12"/>
      <c r="G24" s="13"/>
      <c r="H24" s="11"/>
      <c r="I24" s="11"/>
      <c r="J24" s="12"/>
      <c r="K24" s="14" t="str">
        <f aca="true">IF(OR($D24="",$I24="Resolved"),"",TODAY()-$D24)</f>
        <v/>
      </c>
      <c r="L24" s="14" t="str">
        <f aca="true">IF(OR($F24="",$I24="Resolved"),"",IF($F24&lt;TODAY(),TODAY()-$F24,0))</f>
        <v/>
      </c>
      <c r="M24" s="15" t="str">
        <f aca="true">IF($B24="","",IF($I24="Resolved","",IF($C24="","No owner. It will be discussed weekly and fixed never.",IF($F24="","No fix-by date. Nobody has agreed when this stops being true.",IF(AND(ISNUMBER($L24),$L24&gt;0),"Overdue by "&amp;$L24&amp;" days.",IF(AND($J24&lt;&gt;"",TODAY()-$J24&gt;Thresholds!$B$7),"Not reviewed in "&amp;TODAY()-$J24&amp;" days.",IF(AND($G24="No",$E24="High"),"High severity and nobody predicted it.","")))))))</f>
        <v/>
      </c>
    </row>
    <row r="25" customFormat="false" ht="25.5" hidden="false" customHeight="true" outlineLevel="0" collapsed="false">
      <c r="A25" s="10" t="str">
        <f aca="false">IF($B25="","","I-"&amp;ROW()-6)</f>
        <v/>
      </c>
      <c r="B25" s="11"/>
      <c r="C25" s="11"/>
      <c r="D25" s="12"/>
      <c r="E25" s="13"/>
      <c r="F25" s="12"/>
      <c r="G25" s="13"/>
      <c r="H25" s="11"/>
      <c r="I25" s="11"/>
      <c r="J25" s="12"/>
      <c r="K25" s="14" t="str">
        <f aca="true">IF(OR($D25="",$I25="Resolved"),"",TODAY()-$D25)</f>
        <v/>
      </c>
      <c r="L25" s="14" t="str">
        <f aca="true">IF(OR($F25="",$I25="Resolved"),"",IF($F25&lt;TODAY(),TODAY()-$F25,0))</f>
        <v/>
      </c>
      <c r="M25" s="15" t="str">
        <f aca="true">IF($B25="","",IF($I25="Resolved","",IF($C25="","No owner. It will be discussed weekly and fixed never.",IF($F25="","No fix-by date. Nobody has agreed when this stops being true.",IF(AND(ISNUMBER($L25),$L25&gt;0),"Overdue by "&amp;$L25&amp;" days.",IF(AND($J25&lt;&gt;"",TODAY()-$J25&gt;Thresholds!$B$7),"Not reviewed in "&amp;TODAY()-$J25&amp;" days.",IF(AND($G25="No",$E25="High"),"High severity and nobody predicted it.","")))))))</f>
        <v/>
      </c>
    </row>
    <row r="26" customFormat="false" ht="25.5" hidden="false" customHeight="true" outlineLevel="0" collapsed="false">
      <c r="A26" s="10" t="str">
        <f aca="false">IF($B26="","","I-"&amp;ROW()-6)</f>
        <v/>
      </c>
      <c r="B26" s="11"/>
      <c r="C26" s="11"/>
      <c r="D26" s="12"/>
      <c r="E26" s="13"/>
      <c r="F26" s="12"/>
      <c r="G26" s="13"/>
      <c r="H26" s="11"/>
      <c r="I26" s="11"/>
      <c r="J26" s="12"/>
      <c r="K26" s="14" t="str">
        <f aca="true">IF(OR($D26="",$I26="Resolved"),"",TODAY()-$D26)</f>
        <v/>
      </c>
      <c r="L26" s="14" t="str">
        <f aca="true">IF(OR($F26="",$I26="Resolved"),"",IF($F26&lt;TODAY(),TODAY()-$F26,0))</f>
        <v/>
      </c>
      <c r="M26" s="15" t="str">
        <f aca="true">IF($B26="","",IF($I26="Resolved","",IF($C26="","No owner. It will be discussed weekly and fixed never.",IF($F26="","No fix-by date. Nobody has agreed when this stops being true.",IF(AND(ISNUMBER($L26),$L26&gt;0),"Overdue by "&amp;$L26&amp;" days.",IF(AND($J26&lt;&gt;"",TODAY()-$J26&gt;Thresholds!$B$7),"Not reviewed in "&amp;TODAY()-$J26&amp;" days.",IF(AND($G26="No",$E26="High"),"High severity and nobody predicted it.","")))))))</f>
        <v/>
      </c>
    </row>
    <row r="27" customFormat="false" ht="25.5" hidden="false" customHeight="true" outlineLevel="0" collapsed="false">
      <c r="A27" s="10" t="str">
        <f aca="false">IF($B27="","","I-"&amp;ROW()-6)</f>
        <v/>
      </c>
      <c r="B27" s="11"/>
      <c r="C27" s="11"/>
      <c r="D27" s="12"/>
      <c r="E27" s="13"/>
      <c r="F27" s="12"/>
      <c r="G27" s="13"/>
      <c r="H27" s="11"/>
      <c r="I27" s="11"/>
      <c r="J27" s="12"/>
      <c r="K27" s="14" t="str">
        <f aca="true">IF(OR($D27="",$I27="Resolved"),"",TODAY()-$D27)</f>
        <v/>
      </c>
      <c r="L27" s="14" t="str">
        <f aca="true">IF(OR($F27="",$I27="Resolved"),"",IF($F27&lt;TODAY(),TODAY()-$F27,0))</f>
        <v/>
      </c>
      <c r="M27" s="15" t="str">
        <f aca="true">IF($B27="","",IF($I27="Resolved","",IF($C27="","No owner. It will be discussed weekly and fixed never.",IF($F27="","No fix-by date. Nobody has agreed when this stops being true.",IF(AND(ISNUMBER($L27),$L27&gt;0),"Overdue by "&amp;$L27&amp;" days.",IF(AND($J27&lt;&gt;"",TODAY()-$J27&gt;Thresholds!$B$7),"Not reviewed in "&amp;TODAY()-$J27&amp;" days.",IF(AND($G27="No",$E27="High"),"High severity and nobody predicted it.","")))))))</f>
        <v/>
      </c>
    </row>
    <row r="28" customFormat="false" ht="25.5" hidden="false" customHeight="true" outlineLevel="0" collapsed="false">
      <c r="A28" s="10" t="str">
        <f aca="false">IF($B28="","","I-"&amp;ROW()-6)</f>
        <v/>
      </c>
      <c r="B28" s="11"/>
      <c r="C28" s="11"/>
      <c r="D28" s="12"/>
      <c r="E28" s="13"/>
      <c r="F28" s="12"/>
      <c r="G28" s="13"/>
      <c r="H28" s="11"/>
      <c r="I28" s="11"/>
      <c r="J28" s="12"/>
      <c r="K28" s="14" t="str">
        <f aca="true">IF(OR($D28="",$I28="Resolved"),"",TODAY()-$D28)</f>
        <v/>
      </c>
      <c r="L28" s="14" t="str">
        <f aca="true">IF(OR($F28="",$I28="Resolved"),"",IF($F28&lt;TODAY(),TODAY()-$F28,0))</f>
        <v/>
      </c>
      <c r="M28" s="15" t="str">
        <f aca="true">IF($B28="","",IF($I28="Resolved","",IF($C28="","No owner. It will be discussed weekly and fixed never.",IF($F28="","No fix-by date. Nobody has agreed when this stops being true.",IF(AND(ISNUMBER($L28),$L28&gt;0),"Overdue by "&amp;$L28&amp;" days.",IF(AND($J28&lt;&gt;"",TODAY()-$J28&gt;Thresholds!$B$7),"Not reviewed in "&amp;TODAY()-$J28&amp;" days.",IF(AND($G28="No",$E28="High"),"High severity and nobody predicted it.","")))))))</f>
        <v/>
      </c>
    </row>
    <row r="29" customFormat="false" ht="25.5" hidden="false" customHeight="true" outlineLevel="0" collapsed="false">
      <c r="A29" s="10" t="str">
        <f aca="false">IF($B29="","","I-"&amp;ROW()-6)</f>
        <v/>
      </c>
      <c r="B29" s="11"/>
      <c r="C29" s="11"/>
      <c r="D29" s="12"/>
      <c r="E29" s="13"/>
      <c r="F29" s="12"/>
      <c r="G29" s="13"/>
      <c r="H29" s="11"/>
      <c r="I29" s="11"/>
      <c r="J29" s="12"/>
      <c r="K29" s="14" t="str">
        <f aca="true">IF(OR($D29="",$I29="Resolved"),"",TODAY()-$D29)</f>
        <v/>
      </c>
      <c r="L29" s="14" t="str">
        <f aca="true">IF(OR($F29="",$I29="Resolved"),"",IF($F29&lt;TODAY(),TODAY()-$F29,0))</f>
        <v/>
      </c>
      <c r="M29" s="15" t="str">
        <f aca="true">IF($B29="","",IF($I29="Resolved","",IF($C29="","No owner. It will be discussed weekly and fixed never.",IF($F29="","No fix-by date. Nobody has agreed when this stops being true.",IF(AND(ISNUMBER($L29),$L29&gt;0),"Overdue by "&amp;$L29&amp;" days.",IF(AND($J29&lt;&gt;"",TODAY()-$J29&gt;Thresholds!$B$7),"Not reviewed in "&amp;TODAY()-$J29&amp;" days.",IF(AND($G29="No",$E29="High"),"High severity and nobody predicted it.","")))))))</f>
        <v/>
      </c>
    </row>
    <row r="30" customFormat="false" ht="25.5" hidden="false" customHeight="true" outlineLevel="0" collapsed="false">
      <c r="A30" s="10" t="str">
        <f aca="false">IF($B30="","","I-"&amp;ROW()-6)</f>
        <v/>
      </c>
      <c r="B30" s="11"/>
      <c r="C30" s="11"/>
      <c r="D30" s="12"/>
      <c r="E30" s="13"/>
      <c r="F30" s="12"/>
      <c r="G30" s="13"/>
      <c r="H30" s="11"/>
      <c r="I30" s="11"/>
      <c r="J30" s="12"/>
      <c r="K30" s="14" t="str">
        <f aca="true">IF(OR($D30="",$I30="Resolved"),"",TODAY()-$D30)</f>
        <v/>
      </c>
      <c r="L30" s="14" t="str">
        <f aca="true">IF(OR($F30="",$I30="Resolved"),"",IF($F30&lt;TODAY(),TODAY()-$F30,0))</f>
        <v/>
      </c>
      <c r="M30" s="15" t="str">
        <f aca="true">IF($B30="","",IF($I30="Resolved","",IF($C30="","No owner. It will be discussed weekly and fixed never.",IF($F30="","No fix-by date. Nobody has agreed when this stops being true.",IF(AND(ISNUMBER($L30),$L30&gt;0),"Overdue by "&amp;$L30&amp;" days.",IF(AND($J30&lt;&gt;"",TODAY()-$J30&gt;Thresholds!$B$7),"Not reviewed in "&amp;TODAY()-$J30&amp;" days.",IF(AND($G30="No",$E30="High"),"High severity and nobody predicted it.","")))))))</f>
        <v/>
      </c>
    </row>
    <row r="31" customFormat="false" ht="25.5" hidden="false" customHeight="true" outlineLevel="0" collapsed="false">
      <c r="A31" s="10" t="str">
        <f aca="false">IF($B31="","","I-"&amp;ROW()-6)</f>
        <v/>
      </c>
      <c r="B31" s="11"/>
      <c r="C31" s="11"/>
      <c r="D31" s="12"/>
      <c r="E31" s="13"/>
      <c r="F31" s="12"/>
      <c r="G31" s="13"/>
      <c r="H31" s="11"/>
      <c r="I31" s="11"/>
      <c r="J31" s="12"/>
      <c r="K31" s="14" t="str">
        <f aca="true">IF(OR($D31="",$I31="Resolved"),"",TODAY()-$D31)</f>
        <v/>
      </c>
      <c r="L31" s="14" t="str">
        <f aca="true">IF(OR($F31="",$I31="Resolved"),"",IF($F31&lt;TODAY(),TODAY()-$F31,0))</f>
        <v/>
      </c>
      <c r="M31" s="15" t="str">
        <f aca="true">IF($B31="","",IF($I31="Resolved","",IF($C31="","No owner. It will be discussed weekly and fixed never.",IF($F31="","No fix-by date. Nobody has agreed when this stops being true.",IF(AND(ISNUMBER($L31),$L31&gt;0),"Overdue by "&amp;$L31&amp;" days.",IF(AND($J31&lt;&gt;"",TODAY()-$J31&gt;Thresholds!$B$7),"Not reviewed in "&amp;TODAY()-$J31&amp;" days.",IF(AND($G31="No",$E31="High"),"High severity and nobody predicted it.","")))))))</f>
        <v/>
      </c>
    </row>
    <row r="32" customFormat="false" ht="25.5" hidden="false" customHeight="true" outlineLevel="0" collapsed="false">
      <c r="A32" s="10" t="str">
        <f aca="false">IF($B32="","","I-"&amp;ROW()-6)</f>
        <v/>
      </c>
      <c r="B32" s="11"/>
      <c r="C32" s="11"/>
      <c r="D32" s="12"/>
      <c r="E32" s="13"/>
      <c r="F32" s="12"/>
      <c r="G32" s="13"/>
      <c r="H32" s="11"/>
      <c r="I32" s="11"/>
      <c r="J32" s="12"/>
      <c r="K32" s="14" t="str">
        <f aca="true">IF(OR($D32="",$I32="Resolved"),"",TODAY()-$D32)</f>
        <v/>
      </c>
      <c r="L32" s="14" t="str">
        <f aca="true">IF(OR($F32="",$I32="Resolved"),"",IF($F32&lt;TODAY(),TODAY()-$F32,0))</f>
        <v/>
      </c>
      <c r="M32" s="15" t="str">
        <f aca="true">IF($B32="","",IF($I32="Resolved","",IF($C32="","No owner. It will be discussed weekly and fixed never.",IF($F32="","No fix-by date. Nobody has agreed when this stops being true.",IF(AND(ISNUMBER($L32),$L32&gt;0),"Overdue by "&amp;$L32&amp;" days.",IF(AND($J32&lt;&gt;"",TODAY()-$J32&gt;Thresholds!$B$7),"Not reviewed in "&amp;TODAY()-$J32&amp;" days.",IF(AND($G32="No",$E32="High"),"High severity and nobody predicted it.","")))))))</f>
        <v/>
      </c>
    </row>
    <row r="33" customFormat="false" ht="25.5" hidden="false" customHeight="true" outlineLevel="0" collapsed="false">
      <c r="A33" s="10" t="str">
        <f aca="false">IF($B33="","","I-"&amp;ROW()-6)</f>
        <v/>
      </c>
      <c r="B33" s="11"/>
      <c r="C33" s="11"/>
      <c r="D33" s="12"/>
      <c r="E33" s="13"/>
      <c r="F33" s="12"/>
      <c r="G33" s="13"/>
      <c r="H33" s="11"/>
      <c r="I33" s="11"/>
      <c r="J33" s="12"/>
      <c r="K33" s="14" t="str">
        <f aca="true">IF(OR($D33="",$I33="Resolved"),"",TODAY()-$D33)</f>
        <v/>
      </c>
      <c r="L33" s="14" t="str">
        <f aca="true">IF(OR($F33="",$I33="Resolved"),"",IF($F33&lt;TODAY(),TODAY()-$F33,0))</f>
        <v/>
      </c>
      <c r="M33" s="15" t="str">
        <f aca="true">IF($B33="","",IF($I33="Resolved","",IF($C33="","No owner. It will be discussed weekly and fixed never.",IF($F33="","No fix-by date. Nobody has agreed when this stops being true.",IF(AND(ISNUMBER($L33),$L33&gt;0),"Overdue by "&amp;$L33&amp;" days.",IF(AND($J33&lt;&gt;"",TODAY()-$J33&gt;Thresholds!$B$7),"Not reviewed in "&amp;TODAY()-$J33&amp;" days.",IF(AND($G33="No",$E33="High"),"High severity and nobody predicted it.","")))))))</f>
        <v/>
      </c>
    </row>
    <row r="34" customFormat="false" ht="25.5" hidden="false" customHeight="true" outlineLevel="0" collapsed="false">
      <c r="A34" s="10" t="str">
        <f aca="false">IF($B34="","","I-"&amp;ROW()-6)</f>
        <v/>
      </c>
      <c r="B34" s="11"/>
      <c r="C34" s="11"/>
      <c r="D34" s="12"/>
      <c r="E34" s="13"/>
      <c r="F34" s="12"/>
      <c r="G34" s="13"/>
      <c r="H34" s="11"/>
      <c r="I34" s="11"/>
      <c r="J34" s="12"/>
      <c r="K34" s="14" t="str">
        <f aca="true">IF(OR($D34="",$I34="Resolved"),"",TODAY()-$D34)</f>
        <v/>
      </c>
      <c r="L34" s="14" t="str">
        <f aca="true">IF(OR($F34="",$I34="Resolved"),"",IF($F34&lt;TODAY(),TODAY()-$F34,0))</f>
        <v/>
      </c>
      <c r="M34" s="15" t="str">
        <f aca="true">IF($B34="","",IF($I34="Resolved","",IF($C34="","No owner. It will be discussed weekly and fixed never.",IF($F34="","No fix-by date. Nobody has agreed when this stops being true.",IF(AND(ISNUMBER($L34),$L34&gt;0),"Overdue by "&amp;$L34&amp;" days.",IF(AND($J34&lt;&gt;"",TODAY()-$J34&gt;Thresholds!$B$7),"Not reviewed in "&amp;TODAY()-$J34&amp;" days.",IF(AND($G34="No",$E34="High"),"High severity and nobody predicted it.","")))))))</f>
        <v/>
      </c>
    </row>
    <row r="35" customFormat="false" ht="25.5" hidden="false" customHeight="true" outlineLevel="0" collapsed="false">
      <c r="A35" s="10" t="str">
        <f aca="false">IF($B35="","","I-"&amp;ROW()-6)</f>
        <v/>
      </c>
      <c r="B35" s="11"/>
      <c r="C35" s="11"/>
      <c r="D35" s="12"/>
      <c r="E35" s="13"/>
      <c r="F35" s="12"/>
      <c r="G35" s="13"/>
      <c r="H35" s="11"/>
      <c r="I35" s="11"/>
      <c r="J35" s="12"/>
      <c r="K35" s="14" t="str">
        <f aca="true">IF(OR($D35="",$I35="Resolved"),"",TODAY()-$D35)</f>
        <v/>
      </c>
      <c r="L35" s="14" t="str">
        <f aca="true">IF(OR($F35="",$I35="Resolved"),"",IF($F35&lt;TODAY(),TODAY()-$F35,0))</f>
        <v/>
      </c>
      <c r="M35" s="15" t="str">
        <f aca="true">IF($B35="","",IF($I35="Resolved","",IF($C35="","No owner. It will be discussed weekly and fixed never.",IF($F35="","No fix-by date. Nobody has agreed when this stops being true.",IF(AND(ISNUMBER($L35),$L35&gt;0),"Overdue by "&amp;$L35&amp;" days.",IF(AND($J35&lt;&gt;"",TODAY()-$J35&gt;Thresholds!$B$7),"Not reviewed in "&amp;TODAY()-$J35&amp;" days.",IF(AND($G35="No",$E35="High"),"High severity and nobody predicted it.","")))))))</f>
        <v/>
      </c>
    </row>
    <row r="36" customFormat="false" ht="25.5" hidden="false" customHeight="true" outlineLevel="0" collapsed="false">
      <c r="A36" s="10" t="str">
        <f aca="false">IF($B36="","","I-"&amp;ROW()-6)</f>
        <v/>
      </c>
      <c r="B36" s="11"/>
      <c r="C36" s="11"/>
      <c r="D36" s="12"/>
      <c r="E36" s="13"/>
      <c r="F36" s="12"/>
      <c r="G36" s="13"/>
      <c r="H36" s="11"/>
      <c r="I36" s="11"/>
      <c r="J36" s="12"/>
      <c r="K36" s="14" t="str">
        <f aca="true">IF(OR($D36="",$I36="Resolved"),"",TODAY()-$D36)</f>
        <v/>
      </c>
      <c r="L36" s="14" t="str">
        <f aca="true">IF(OR($F36="",$I36="Resolved"),"",IF($F36&lt;TODAY(),TODAY()-$F36,0))</f>
        <v/>
      </c>
      <c r="M36" s="15" t="str">
        <f aca="true">IF($B36="","",IF($I36="Resolved","",IF($C36="","No owner. It will be discussed weekly and fixed never.",IF($F36="","No fix-by date. Nobody has agreed when this stops being true.",IF(AND(ISNUMBER($L36),$L36&gt;0),"Overdue by "&amp;$L36&amp;" days.",IF(AND($J36&lt;&gt;"",TODAY()-$J36&gt;Thresholds!$B$7),"Not reviewed in "&amp;TODAY()-$J36&amp;" days.",IF(AND($G36="No",$E36="High"),"High severity and nobody predicted it.","")))))))</f>
        <v/>
      </c>
    </row>
    <row r="37" customFormat="false" ht="25.5" hidden="false" customHeight="true" outlineLevel="0" collapsed="false">
      <c r="A37" s="10" t="str">
        <f aca="false">IF($B37="","","I-"&amp;ROW()-6)</f>
        <v/>
      </c>
      <c r="B37" s="11"/>
      <c r="C37" s="11"/>
      <c r="D37" s="12"/>
      <c r="E37" s="13"/>
      <c r="F37" s="12"/>
      <c r="G37" s="13"/>
      <c r="H37" s="11"/>
      <c r="I37" s="11"/>
      <c r="J37" s="12"/>
      <c r="K37" s="14" t="str">
        <f aca="true">IF(OR($D37="",$I37="Resolved"),"",TODAY()-$D37)</f>
        <v/>
      </c>
      <c r="L37" s="14" t="str">
        <f aca="true">IF(OR($F37="",$I37="Resolved"),"",IF($F37&lt;TODAY(),TODAY()-$F37,0))</f>
        <v/>
      </c>
      <c r="M37" s="15" t="str">
        <f aca="true">IF($B37="","",IF($I37="Resolved","",IF($C37="","No owner. It will be discussed weekly and fixed never.",IF($F37="","No fix-by date. Nobody has agreed when this stops being true.",IF(AND(ISNUMBER($L37),$L37&gt;0),"Overdue by "&amp;$L37&amp;" days.",IF(AND($J37&lt;&gt;"",TODAY()-$J37&gt;Thresholds!$B$7),"Not reviewed in "&amp;TODAY()-$J37&amp;" days.",IF(AND($G37="No",$E37="High"),"High severity and nobody predicted it.","")))))))</f>
        <v/>
      </c>
    </row>
    <row r="38" customFormat="false" ht="25.5" hidden="false" customHeight="true" outlineLevel="0" collapsed="false">
      <c r="A38" s="10" t="str">
        <f aca="false">IF($B38="","","I-"&amp;ROW()-6)</f>
        <v/>
      </c>
      <c r="B38" s="11"/>
      <c r="C38" s="11"/>
      <c r="D38" s="12"/>
      <c r="E38" s="13"/>
      <c r="F38" s="12"/>
      <c r="G38" s="13"/>
      <c r="H38" s="11"/>
      <c r="I38" s="11"/>
      <c r="J38" s="12"/>
      <c r="K38" s="14" t="str">
        <f aca="true">IF(OR($D38="",$I38="Resolved"),"",TODAY()-$D38)</f>
        <v/>
      </c>
      <c r="L38" s="14" t="str">
        <f aca="true">IF(OR($F38="",$I38="Resolved"),"",IF($F38&lt;TODAY(),TODAY()-$F38,0))</f>
        <v/>
      </c>
      <c r="M38" s="15" t="str">
        <f aca="true">IF($B38="","",IF($I38="Resolved","",IF($C38="","No owner. It will be discussed weekly and fixed never.",IF($F38="","No fix-by date. Nobody has agreed when this stops being true.",IF(AND(ISNUMBER($L38),$L38&gt;0),"Overdue by "&amp;$L38&amp;" days.",IF(AND($J38&lt;&gt;"",TODAY()-$J38&gt;Thresholds!$B$7),"Not reviewed in "&amp;TODAY()-$J38&amp;" days.",IF(AND($G38="No",$E38="High"),"High severity and nobody predicted it.","")))))))</f>
        <v/>
      </c>
    </row>
    <row r="39" customFormat="false" ht="25.5" hidden="false" customHeight="true" outlineLevel="0" collapsed="false">
      <c r="A39" s="10" t="str">
        <f aca="false">IF($B39="","","I-"&amp;ROW()-6)</f>
        <v/>
      </c>
      <c r="B39" s="11"/>
      <c r="C39" s="11"/>
      <c r="D39" s="12"/>
      <c r="E39" s="13"/>
      <c r="F39" s="12"/>
      <c r="G39" s="13"/>
      <c r="H39" s="11"/>
      <c r="I39" s="11"/>
      <c r="J39" s="12"/>
      <c r="K39" s="14" t="str">
        <f aca="true">IF(OR($D39="",$I39="Resolved"),"",TODAY()-$D39)</f>
        <v/>
      </c>
      <c r="L39" s="14" t="str">
        <f aca="true">IF(OR($F39="",$I39="Resolved"),"",IF($F39&lt;TODAY(),TODAY()-$F39,0))</f>
        <v/>
      </c>
      <c r="M39" s="15" t="str">
        <f aca="true">IF($B39="","",IF($I39="Resolved","",IF($C39="","No owner. It will be discussed weekly and fixed never.",IF($F39="","No fix-by date. Nobody has agreed when this stops being true.",IF(AND(ISNUMBER($L39),$L39&gt;0),"Overdue by "&amp;$L39&amp;" days.",IF(AND($J39&lt;&gt;"",TODAY()-$J39&gt;Thresholds!$B$7),"Not reviewed in "&amp;TODAY()-$J39&amp;" days.",IF(AND($G39="No",$E39="High"),"High severity and nobody predicted it.","")))))))</f>
        <v/>
      </c>
    </row>
    <row r="40" customFormat="false" ht="25.5" hidden="false" customHeight="true" outlineLevel="0" collapsed="false">
      <c r="A40" s="10" t="str">
        <f aca="false">IF($B40="","","I-"&amp;ROW()-6)</f>
        <v/>
      </c>
      <c r="B40" s="11"/>
      <c r="C40" s="11"/>
      <c r="D40" s="12"/>
      <c r="E40" s="13"/>
      <c r="F40" s="12"/>
      <c r="G40" s="13"/>
      <c r="H40" s="11"/>
      <c r="I40" s="11"/>
      <c r="J40" s="12"/>
      <c r="K40" s="14" t="str">
        <f aca="true">IF(OR($D40="",$I40="Resolved"),"",TODAY()-$D40)</f>
        <v/>
      </c>
      <c r="L40" s="14" t="str">
        <f aca="true">IF(OR($F40="",$I40="Resolved"),"",IF($F40&lt;TODAY(),TODAY()-$F40,0))</f>
        <v/>
      </c>
      <c r="M40" s="15" t="str">
        <f aca="true">IF($B40="","",IF($I40="Resolved","",IF($C40="","No owner. It will be discussed weekly and fixed never.",IF($F40="","No fix-by date. Nobody has agreed when this stops being true.",IF(AND(ISNUMBER($L40),$L40&gt;0),"Overdue by "&amp;$L40&amp;" days.",IF(AND($J40&lt;&gt;"",TODAY()-$J40&gt;Thresholds!$B$7),"Not reviewed in "&amp;TODAY()-$J40&amp;" days.",IF(AND($G40="No",$E40="High"),"High severity and nobody predicted it.","")))))))</f>
        <v/>
      </c>
    </row>
    <row r="41" customFormat="false" ht="25.5" hidden="false" customHeight="true" outlineLevel="0" collapsed="false">
      <c r="A41" s="10" t="str">
        <f aca="false">IF($B41="","","I-"&amp;ROW()-6)</f>
        <v/>
      </c>
      <c r="B41" s="11"/>
      <c r="C41" s="11"/>
      <c r="D41" s="12"/>
      <c r="E41" s="13"/>
      <c r="F41" s="12"/>
      <c r="G41" s="13"/>
      <c r="H41" s="11"/>
      <c r="I41" s="11"/>
      <c r="J41" s="12"/>
      <c r="K41" s="14" t="str">
        <f aca="true">IF(OR($D41="",$I41="Resolved"),"",TODAY()-$D41)</f>
        <v/>
      </c>
      <c r="L41" s="14" t="str">
        <f aca="true">IF(OR($F41="",$I41="Resolved"),"",IF($F41&lt;TODAY(),TODAY()-$F41,0))</f>
        <v/>
      </c>
      <c r="M41" s="15" t="str">
        <f aca="true">IF($B41="","",IF($I41="Resolved","",IF($C41="","No owner. It will be discussed weekly and fixed never.",IF($F41="","No fix-by date. Nobody has agreed when this stops being true.",IF(AND(ISNUMBER($L41),$L41&gt;0),"Overdue by "&amp;$L41&amp;" days.",IF(AND($J41&lt;&gt;"",TODAY()-$J41&gt;Thresholds!$B$7),"Not reviewed in "&amp;TODAY()-$J41&amp;" days.",IF(AND($G41="No",$E41="High"),"High severity and nobody predicted it.","")))))))</f>
        <v/>
      </c>
    </row>
    <row r="42" customFormat="false" ht="25.5" hidden="false" customHeight="true" outlineLevel="0" collapsed="false">
      <c r="A42" s="10" t="str">
        <f aca="false">IF($B42="","","I-"&amp;ROW()-6)</f>
        <v/>
      </c>
      <c r="B42" s="11"/>
      <c r="C42" s="11"/>
      <c r="D42" s="12"/>
      <c r="E42" s="13"/>
      <c r="F42" s="12"/>
      <c r="G42" s="13"/>
      <c r="H42" s="11"/>
      <c r="I42" s="11"/>
      <c r="J42" s="12"/>
      <c r="K42" s="14" t="str">
        <f aca="true">IF(OR($D42="",$I42="Resolved"),"",TODAY()-$D42)</f>
        <v/>
      </c>
      <c r="L42" s="14" t="str">
        <f aca="true">IF(OR($F42="",$I42="Resolved"),"",IF($F42&lt;TODAY(),TODAY()-$F42,0))</f>
        <v/>
      </c>
      <c r="M42" s="15" t="str">
        <f aca="true">IF($B42="","",IF($I42="Resolved","",IF($C42="","No owner. It will be discussed weekly and fixed never.",IF($F42="","No fix-by date. Nobody has agreed when this stops being true.",IF(AND(ISNUMBER($L42),$L42&gt;0),"Overdue by "&amp;$L42&amp;" days.",IF(AND($J42&lt;&gt;"",TODAY()-$J42&gt;Thresholds!$B$7),"Not reviewed in "&amp;TODAY()-$J42&amp;" days.",IF(AND($G42="No",$E42="High"),"High severity and nobody predicted it.","")))))))</f>
        <v/>
      </c>
    </row>
    <row r="43" customFormat="false" ht="25.5" hidden="false" customHeight="true" outlineLevel="0" collapsed="false">
      <c r="A43" s="10" t="str">
        <f aca="false">IF($B43="","","I-"&amp;ROW()-6)</f>
        <v/>
      </c>
      <c r="B43" s="11"/>
      <c r="C43" s="11"/>
      <c r="D43" s="12"/>
      <c r="E43" s="13"/>
      <c r="F43" s="12"/>
      <c r="G43" s="13"/>
      <c r="H43" s="11"/>
      <c r="I43" s="11"/>
      <c r="J43" s="12"/>
      <c r="K43" s="14" t="str">
        <f aca="true">IF(OR($D43="",$I43="Resolved"),"",TODAY()-$D43)</f>
        <v/>
      </c>
      <c r="L43" s="14" t="str">
        <f aca="true">IF(OR($F43="",$I43="Resolved"),"",IF($F43&lt;TODAY(),TODAY()-$F43,0))</f>
        <v/>
      </c>
      <c r="M43" s="15" t="str">
        <f aca="true">IF($B43="","",IF($I43="Resolved","",IF($C43="","No owner. It will be discussed weekly and fixed never.",IF($F43="","No fix-by date. Nobody has agreed when this stops being true.",IF(AND(ISNUMBER($L43),$L43&gt;0),"Overdue by "&amp;$L43&amp;" days.",IF(AND($J43&lt;&gt;"",TODAY()-$J43&gt;Thresholds!$B$7),"Not reviewed in "&amp;TODAY()-$J43&amp;" days.",IF(AND($G43="No",$E43="High"),"High severity and nobody predicted it.","")))))))</f>
        <v/>
      </c>
    </row>
    <row r="44" customFormat="false" ht="25.5" hidden="false" customHeight="true" outlineLevel="0" collapsed="false">
      <c r="A44" s="10" t="str">
        <f aca="false">IF($B44="","","I-"&amp;ROW()-6)</f>
        <v/>
      </c>
      <c r="B44" s="11"/>
      <c r="C44" s="11"/>
      <c r="D44" s="12"/>
      <c r="E44" s="13"/>
      <c r="F44" s="12"/>
      <c r="G44" s="13"/>
      <c r="H44" s="11"/>
      <c r="I44" s="11"/>
      <c r="J44" s="12"/>
      <c r="K44" s="14" t="str">
        <f aca="true">IF(OR($D44="",$I44="Resolved"),"",TODAY()-$D44)</f>
        <v/>
      </c>
      <c r="L44" s="14" t="str">
        <f aca="true">IF(OR($F44="",$I44="Resolved"),"",IF($F44&lt;TODAY(),TODAY()-$F44,0))</f>
        <v/>
      </c>
      <c r="M44" s="15" t="str">
        <f aca="true">IF($B44="","",IF($I44="Resolved","",IF($C44="","No owner. It will be discussed weekly and fixed never.",IF($F44="","No fix-by date. Nobody has agreed when this stops being true.",IF(AND(ISNUMBER($L44),$L44&gt;0),"Overdue by "&amp;$L44&amp;" days.",IF(AND($J44&lt;&gt;"",TODAY()-$J44&gt;Thresholds!$B$7),"Not reviewed in "&amp;TODAY()-$J44&amp;" days.",IF(AND($G44="No",$E44="High"),"High severity and nobody predicted it.","")))))))</f>
        <v/>
      </c>
    </row>
    <row r="45" customFormat="false" ht="25.5" hidden="false" customHeight="true" outlineLevel="0" collapsed="false">
      <c r="A45" s="10" t="str">
        <f aca="false">IF($B45="","","I-"&amp;ROW()-6)</f>
        <v/>
      </c>
      <c r="B45" s="11"/>
      <c r="C45" s="11"/>
      <c r="D45" s="12"/>
      <c r="E45" s="13"/>
      <c r="F45" s="12"/>
      <c r="G45" s="13"/>
      <c r="H45" s="11"/>
      <c r="I45" s="11"/>
      <c r="J45" s="12"/>
      <c r="K45" s="14" t="str">
        <f aca="true">IF(OR($D45="",$I45="Resolved"),"",TODAY()-$D45)</f>
        <v/>
      </c>
      <c r="L45" s="14" t="str">
        <f aca="true">IF(OR($F45="",$I45="Resolved"),"",IF($F45&lt;TODAY(),TODAY()-$F45,0))</f>
        <v/>
      </c>
      <c r="M45" s="15" t="str">
        <f aca="true">IF($B45="","",IF($I45="Resolved","",IF($C45="","No owner. It will be discussed weekly and fixed never.",IF($F45="","No fix-by date. Nobody has agreed when this stops being true.",IF(AND(ISNUMBER($L45),$L45&gt;0),"Overdue by "&amp;$L45&amp;" days.",IF(AND($J45&lt;&gt;"",TODAY()-$J45&gt;Thresholds!$B$7),"Not reviewed in "&amp;TODAY()-$J45&amp;" days.",IF(AND($G45="No",$E45="High"),"High severity and nobody predicted it.","")))))))</f>
        <v/>
      </c>
    </row>
    <row r="46" customFormat="false" ht="25.5" hidden="false" customHeight="true" outlineLevel="0" collapsed="false">
      <c r="A46" s="10" t="str">
        <f aca="false">IF($B46="","","I-"&amp;ROW()-6)</f>
        <v/>
      </c>
      <c r="B46" s="11"/>
      <c r="C46" s="11"/>
      <c r="D46" s="12"/>
      <c r="E46" s="13"/>
      <c r="F46" s="12"/>
      <c r="G46" s="13"/>
      <c r="H46" s="11"/>
      <c r="I46" s="11"/>
      <c r="J46" s="12"/>
      <c r="K46" s="14" t="str">
        <f aca="true">IF(OR($D46="",$I46="Resolved"),"",TODAY()-$D46)</f>
        <v/>
      </c>
      <c r="L46" s="14" t="str">
        <f aca="true">IF(OR($F46="",$I46="Resolved"),"",IF($F46&lt;TODAY(),TODAY()-$F46,0))</f>
        <v/>
      </c>
      <c r="M46" s="15" t="str">
        <f aca="true">IF($B46="","",IF($I46="Resolved","",IF($C46="","No owner. It will be discussed weekly and fixed never.",IF($F46="","No fix-by date. Nobody has agreed when this stops being true.",IF(AND(ISNUMBER($L46),$L46&gt;0),"Overdue by "&amp;$L46&amp;" days.",IF(AND($J46&lt;&gt;"",TODAY()-$J46&gt;Thresholds!$B$7),"Not reviewed in "&amp;TODAY()-$J46&amp;" days.",IF(AND($G46="No",$E46="High"),"High severity and nobody predicted it.","")))))))</f>
        <v/>
      </c>
    </row>
    <row r="47" customFormat="false" ht="25.5" hidden="false" customHeight="true" outlineLevel="0" collapsed="false">
      <c r="A47" s="10" t="str">
        <f aca="false">IF($B47="","","I-"&amp;ROW()-6)</f>
        <v/>
      </c>
      <c r="B47" s="11"/>
      <c r="C47" s="11"/>
      <c r="D47" s="12"/>
      <c r="E47" s="13"/>
      <c r="F47" s="12"/>
      <c r="G47" s="13"/>
      <c r="H47" s="11"/>
      <c r="I47" s="11"/>
      <c r="J47" s="12"/>
      <c r="K47" s="14" t="str">
        <f aca="true">IF(OR($D47="",$I47="Resolved"),"",TODAY()-$D47)</f>
        <v/>
      </c>
      <c r="L47" s="14" t="str">
        <f aca="true">IF(OR($F47="",$I47="Resolved"),"",IF($F47&lt;TODAY(),TODAY()-$F47,0))</f>
        <v/>
      </c>
      <c r="M47" s="15" t="str">
        <f aca="true">IF($B47="","",IF($I47="Resolved","",IF($C47="","No owner. It will be discussed weekly and fixed never.",IF($F47="","No fix-by date. Nobody has agreed when this stops being true.",IF(AND(ISNUMBER($L47),$L47&gt;0),"Overdue by "&amp;$L47&amp;" days.",IF(AND($J47&lt;&gt;"",TODAY()-$J47&gt;Thresholds!$B$7),"Not reviewed in "&amp;TODAY()-$J47&amp;" days.",IF(AND($G47="No",$E47="High"),"High severity and nobody predicted it.","")))))))</f>
        <v/>
      </c>
    </row>
    <row r="48" customFormat="false" ht="25.5" hidden="false" customHeight="true" outlineLevel="0" collapsed="false">
      <c r="A48" s="10" t="str">
        <f aca="false">IF($B48="","","I-"&amp;ROW()-6)</f>
        <v/>
      </c>
      <c r="B48" s="11"/>
      <c r="C48" s="11"/>
      <c r="D48" s="12"/>
      <c r="E48" s="13"/>
      <c r="F48" s="12"/>
      <c r="G48" s="13"/>
      <c r="H48" s="11"/>
      <c r="I48" s="11"/>
      <c r="J48" s="12"/>
      <c r="K48" s="14" t="str">
        <f aca="true">IF(OR($D48="",$I48="Resolved"),"",TODAY()-$D48)</f>
        <v/>
      </c>
      <c r="L48" s="14" t="str">
        <f aca="true">IF(OR($F48="",$I48="Resolved"),"",IF($F48&lt;TODAY(),TODAY()-$F48,0))</f>
        <v/>
      </c>
      <c r="M48" s="15" t="str">
        <f aca="true">IF($B48="","",IF($I48="Resolved","",IF($C48="","No owner. It will be discussed weekly and fixed never.",IF($F48="","No fix-by date. Nobody has agreed when this stops being true.",IF(AND(ISNUMBER($L48),$L48&gt;0),"Overdue by "&amp;$L48&amp;" days.",IF(AND($J48&lt;&gt;"",TODAY()-$J48&gt;Thresholds!$B$7),"Not reviewed in "&amp;TODAY()-$J48&amp;" days.",IF(AND($G48="No",$E48="High"),"High severity and nobody predicted it.","")))))))</f>
        <v/>
      </c>
    </row>
    <row r="49" customFormat="false" ht="25.5" hidden="false" customHeight="true" outlineLevel="0" collapsed="false">
      <c r="A49" s="10" t="str">
        <f aca="false">IF($B49="","","I-"&amp;ROW()-6)</f>
        <v/>
      </c>
      <c r="B49" s="11"/>
      <c r="C49" s="11"/>
      <c r="D49" s="12"/>
      <c r="E49" s="13"/>
      <c r="F49" s="12"/>
      <c r="G49" s="13"/>
      <c r="H49" s="11"/>
      <c r="I49" s="11"/>
      <c r="J49" s="12"/>
      <c r="K49" s="14" t="str">
        <f aca="true">IF(OR($D49="",$I49="Resolved"),"",TODAY()-$D49)</f>
        <v/>
      </c>
      <c r="L49" s="14" t="str">
        <f aca="true">IF(OR($F49="",$I49="Resolved"),"",IF($F49&lt;TODAY(),TODAY()-$F49,0))</f>
        <v/>
      </c>
      <c r="M49" s="15" t="str">
        <f aca="true">IF($B49="","",IF($I49="Resolved","",IF($C49="","No owner. It will be discussed weekly and fixed never.",IF($F49="","No fix-by date. Nobody has agreed when this stops being true.",IF(AND(ISNUMBER($L49),$L49&gt;0),"Overdue by "&amp;$L49&amp;" days.",IF(AND($J49&lt;&gt;"",TODAY()-$J49&gt;Thresholds!$B$7),"Not reviewed in "&amp;TODAY()-$J49&amp;" days.",IF(AND($G49="No",$E49="High"),"High severity and nobody predicted it.","")))))))</f>
        <v/>
      </c>
    </row>
    <row r="50" customFormat="false" ht="25.5" hidden="false" customHeight="true" outlineLevel="0" collapsed="false">
      <c r="A50" s="10" t="str">
        <f aca="false">IF($B50="","","I-"&amp;ROW()-6)</f>
        <v/>
      </c>
      <c r="B50" s="11"/>
      <c r="C50" s="11"/>
      <c r="D50" s="12"/>
      <c r="E50" s="13"/>
      <c r="F50" s="12"/>
      <c r="G50" s="13"/>
      <c r="H50" s="11"/>
      <c r="I50" s="11"/>
      <c r="J50" s="12"/>
      <c r="K50" s="14" t="str">
        <f aca="true">IF(OR($D50="",$I50="Resolved"),"",TODAY()-$D50)</f>
        <v/>
      </c>
      <c r="L50" s="14" t="str">
        <f aca="true">IF(OR($F50="",$I50="Resolved"),"",IF($F50&lt;TODAY(),TODAY()-$F50,0))</f>
        <v/>
      </c>
      <c r="M50" s="15" t="str">
        <f aca="true">IF($B50="","",IF($I50="Resolved","",IF($C50="","No owner. It will be discussed weekly and fixed never.",IF($F50="","No fix-by date. Nobody has agreed when this stops being true.",IF(AND(ISNUMBER($L50),$L50&gt;0),"Overdue by "&amp;$L50&amp;" days.",IF(AND($J50&lt;&gt;"",TODAY()-$J50&gt;Thresholds!$B$7),"Not reviewed in "&amp;TODAY()-$J50&amp;" days.",IF(AND($G50="No",$E50="High"),"High severity and nobody predicted it.","")))))))</f>
        <v/>
      </c>
    </row>
    <row r="51" customFormat="false" ht="25.5" hidden="false" customHeight="true" outlineLevel="0" collapsed="false">
      <c r="A51" s="10" t="str">
        <f aca="false">IF($B51="","","I-"&amp;ROW()-6)</f>
        <v/>
      </c>
      <c r="B51" s="11"/>
      <c r="C51" s="11"/>
      <c r="D51" s="12"/>
      <c r="E51" s="13"/>
      <c r="F51" s="12"/>
      <c r="G51" s="13"/>
      <c r="H51" s="11"/>
      <c r="I51" s="11"/>
      <c r="J51" s="12"/>
      <c r="K51" s="14" t="str">
        <f aca="true">IF(OR($D51="",$I51="Resolved"),"",TODAY()-$D51)</f>
        <v/>
      </c>
      <c r="L51" s="14" t="str">
        <f aca="true">IF(OR($F51="",$I51="Resolved"),"",IF($F51&lt;TODAY(),TODAY()-$F51,0))</f>
        <v/>
      </c>
      <c r="M51" s="15" t="str">
        <f aca="true">IF($B51="","",IF($I51="Resolved","",IF($C51="","No owner. It will be discussed weekly and fixed never.",IF($F51="","No fix-by date. Nobody has agreed when this stops being true.",IF(AND(ISNUMBER($L51),$L51&gt;0),"Overdue by "&amp;$L51&amp;" days.",IF(AND($J51&lt;&gt;"",TODAY()-$J51&gt;Thresholds!$B$7),"Not reviewed in "&amp;TODAY()-$J51&amp;" days.",IF(AND($G51="No",$E51="High"),"High severity and nobody predicted it.","")))))))</f>
        <v/>
      </c>
    </row>
    <row r="52" customFormat="false" ht="25.5" hidden="false" customHeight="true" outlineLevel="0" collapsed="false">
      <c r="A52" s="10" t="str">
        <f aca="false">IF($B52="","","I-"&amp;ROW()-6)</f>
        <v/>
      </c>
      <c r="B52" s="11"/>
      <c r="C52" s="11"/>
      <c r="D52" s="12"/>
      <c r="E52" s="13"/>
      <c r="F52" s="12"/>
      <c r="G52" s="13"/>
      <c r="H52" s="11"/>
      <c r="I52" s="11"/>
      <c r="J52" s="12"/>
      <c r="K52" s="14" t="str">
        <f aca="true">IF(OR($D52="",$I52="Resolved"),"",TODAY()-$D52)</f>
        <v/>
      </c>
      <c r="L52" s="14" t="str">
        <f aca="true">IF(OR($F52="",$I52="Resolved"),"",IF($F52&lt;TODAY(),TODAY()-$F52,0))</f>
        <v/>
      </c>
      <c r="M52" s="15" t="str">
        <f aca="true">IF($B52="","",IF($I52="Resolved","",IF($C52="","No owner. It will be discussed weekly and fixed never.",IF($F52="","No fix-by date. Nobody has agreed when this stops being true.",IF(AND(ISNUMBER($L52),$L52&gt;0),"Overdue by "&amp;$L52&amp;" days.",IF(AND($J52&lt;&gt;"",TODAY()-$J52&gt;Thresholds!$B$7),"Not reviewed in "&amp;TODAY()-$J52&amp;" days.",IF(AND($G52="No",$E52="High"),"High severity and nobody predicted it.","")))))))</f>
        <v/>
      </c>
    </row>
    <row r="53" customFormat="false" ht="25.5" hidden="false" customHeight="true" outlineLevel="0" collapsed="false">
      <c r="A53" s="10" t="str">
        <f aca="false">IF($B53="","","I-"&amp;ROW()-6)</f>
        <v/>
      </c>
      <c r="B53" s="11"/>
      <c r="C53" s="11"/>
      <c r="D53" s="12"/>
      <c r="E53" s="13"/>
      <c r="F53" s="12"/>
      <c r="G53" s="13"/>
      <c r="H53" s="11"/>
      <c r="I53" s="11"/>
      <c r="J53" s="12"/>
      <c r="K53" s="14" t="str">
        <f aca="true">IF(OR($D53="",$I53="Resolved"),"",TODAY()-$D53)</f>
        <v/>
      </c>
      <c r="L53" s="14" t="str">
        <f aca="true">IF(OR($F53="",$I53="Resolved"),"",IF($F53&lt;TODAY(),TODAY()-$F53,0))</f>
        <v/>
      </c>
      <c r="M53" s="15" t="str">
        <f aca="true">IF($B53="","",IF($I53="Resolved","",IF($C53="","No owner. It will be discussed weekly and fixed never.",IF($F53="","No fix-by date. Nobody has agreed when this stops being true.",IF(AND(ISNUMBER($L53),$L53&gt;0),"Overdue by "&amp;$L53&amp;" days.",IF(AND($J53&lt;&gt;"",TODAY()-$J53&gt;Thresholds!$B$7),"Not reviewed in "&amp;TODAY()-$J53&amp;" days.",IF(AND($G53="No",$E53="High"),"High severity and nobody predicted it.","")))))))</f>
        <v/>
      </c>
    </row>
    <row r="54" customFormat="false" ht="25.5" hidden="false" customHeight="true" outlineLevel="0" collapsed="false">
      <c r="A54" s="10" t="str">
        <f aca="false">IF($B54="","","I-"&amp;ROW()-6)</f>
        <v/>
      </c>
      <c r="B54" s="11"/>
      <c r="C54" s="11"/>
      <c r="D54" s="12"/>
      <c r="E54" s="13"/>
      <c r="F54" s="12"/>
      <c r="G54" s="13"/>
      <c r="H54" s="11"/>
      <c r="I54" s="11"/>
      <c r="J54" s="12"/>
      <c r="K54" s="14" t="str">
        <f aca="true">IF(OR($D54="",$I54="Resolved"),"",TODAY()-$D54)</f>
        <v/>
      </c>
      <c r="L54" s="14" t="str">
        <f aca="true">IF(OR($F54="",$I54="Resolved"),"",IF($F54&lt;TODAY(),TODAY()-$F54,0))</f>
        <v/>
      </c>
      <c r="M54" s="15" t="str">
        <f aca="true">IF($B54="","",IF($I54="Resolved","",IF($C54="","No owner. It will be discussed weekly and fixed never.",IF($F54="","No fix-by date. Nobody has agreed when this stops being true.",IF(AND(ISNUMBER($L54),$L54&gt;0),"Overdue by "&amp;$L54&amp;" days.",IF(AND($J54&lt;&gt;"",TODAY()-$J54&gt;Thresholds!$B$7),"Not reviewed in "&amp;TODAY()-$J54&amp;" days.",IF(AND($G54="No",$E54="High"),"High severity and nobody predicted it.","")))))))</f>
        <v/>
      </c>
    </row>
    <row r="55" customFormat="false" ht="25.5" hidden="false" customHeight="true" outlineLevel="0" collapsed="false">
      <c r="A55" s="10" t="str">
        <f aca="false">IF($B55="","","I-"&amp;ROW()-6)</f>
        <v/>
      </c>
      <c r="B55" s="11"/>
      <c r="C55" s="11"/>
      <c r="D55" s="12"/>
      <c r="E55" s="13"/>
      <c r="F55" s="12"/>
      <c r="G55" s="13"/>
      <c r="H55" s="11"/>
      <c r="I55" s="11"/>
      <c r="J55" s="12"/>
      <c r="K55" s="14" t="str">
        <f aca="true">IF(OR($D55="",$I55="Resolved"),"",TODAY()-$D55)</f>
        <v/>
      </c>
      <c r="L55" s="14" t="str">
        <f aca="true">IF(OR($F55="",$I55="Resolved"),"",IF($F55&lt;TODAY(),TODAY()-$F55,0))</f>
        <v/>
      </c>
      <c r="M55" s="15" t="str">
        <f aca="true">IF($B55="","",IF($I55="Resolved","",IF($C55="","No owner. It will be discussed weekly and fixed never.",IF($F55="","No fix-by date. Nobody has agreed when this stops being true.",IF(AND(ISNUMBER($L55),$L55&gt;0),"Overdue by "&amp;$L55&amp;" days.",IF(AND($J55&lt;&gt;"",TODAY()-$J55&gt;Thresholds!$B$7),"Not reviewed in "&amp;TODAY()-$J55&amp;" days.",IF(AND($G55="No",$E55="High"),"High severity and nobody predicted it.","")))))))</f>
        <v/>
      </c>
    </row>
    <row r="56" customFormat="false" ht="25.5" hidden="false" customHeight="true" outlineLevel="0" collapsed="false">
      <c r="A56" s="10" t="str">
        <f aca="false">IF($B56="","","I-"&amp;ROW()-6)</f>
        <v/>
      </c>
      <c r="B56" s="11"/>
      <c r="C56" s="11"/>
      <c r="D56" s="12"/>
      <c r="E56" s="13"/>
      <c r="F56" s="12"/>
      <c r="G56" s="13"/>
      <c r="H56" s="11"/>
      <c r="I56" s="11"/>
      <c r="J56" s="12"/>
      <c r="K56" s="14" t="str">
        <f aca="true">IF(OR($D56="",$I56="Resolved"),"",TODAY()-$D56)</f>
        <v/>
      </c>
      <c r="L56" s="14" t="str">
        <f aca="true">IF(OR($F56="",$I56="Resolved"),"",IF($F56&lt;TODAY(),TODAY()-$F56,0))</f>
        <v/>
      </c>
      <c r="M56" s="15" t="str">
        <f aca="true">IF($B56="","",IF($I56="Resolved","",IF($C56="","No owner. It will be discussed weekly and fixed never.",IF($F56="","No fix-by date. Nobody has agreed when this stops being true.",IF(AND(ISNUMBER($L56),$L56&gt;0),"Overdue by "&amp;$L56&amp;" days.",IF(AND($J56&lt;&gt;"",TODAY()-$J56&gt;Thresholds!$B$7),"Not reviewed in "&amp;TODAY()-$J56&amp;" days.",IF(AND($G56="No",$E56="High"),"High severity and nobody predicted it.","")))))))</f>
        <v/>
      </c>
    </row>
    <row r="57" customFormat="false" ht="25.5" hidden="false" customHeight="true" outlineLevel="0" collapsed="false">
      <c r="A57" s="10" t="str">
        <f aca="false">IF($B57="","","I-"&amp;ROW()-6)</f>
        <v/>
      </c>
      <c r="B57" s="11"/>
      <c r="C57" s="11"/>
      <c r="D57" s="12"/>
      <c r="E57" s="13"/>
      <c r="F57" s="12"/>
      <c r="G57" s="13"/>
      <c r="H57" s="11"/>
      <c r="I57" s="11"/>
      <c r="J57" s="12"/>
      <c r="K57" s="14" t="str">
        <f aca="true">IF(OR($D57="",$I57="Resolved"),"",TODAY()-$D57)</f>
        <v/>
      </c>
      <c r="L57" s="14" t="str">
        <f aca="true">IF(OR($F57="",$I57="Resolved"),"",IF($F57&lt;TODAY(),TODAY()-$F57,0))</f>
        <v/>
      </c>
      <c r="M57" s="15" t="str">
        <f aca="true">IF($B57="","",IF($I57="Resolved","",IF($C57="","No owner. It will be discussed weekly and fixed never.",IF($F57="","No fix-by date. Nobody has agreed when this stops being true.",IF(AND(ISNUMBER($L57),$L57&gt;0),"Overdue by "&amp;$L57&amp;" days.",IF(AND($J57&lt;&gt;"",TODAY()-$J57&gt;Thresholds!$B$7),"Not reviewed in "&amp;TODAY()-$J57&amp;" days.",IF(AND($G57="No",$E57="High"),"High severity and nobody predicted it.","")))))))</f>
        <v/>
      </c>
    </row>
    <row r="58" customFormat="false" ht="25.5" hidden="false" customHeight="true" outlineLevel="0" collapsed="false">
      <c r="A58" s="10" t="str">
        <f aca="false">IF($B58="","","I-"&amp;ROW()-6)</f>
        <v/>
      </c>
      <c r="B58" s="11"/>
      <c r="C58" s="11"/>
      <c r="D58" s="12"/>
      <c r="E58" s="13"/>
      <c r="F58" s="12"/>
      <c r="G58" s="13"/>
      <c r="H58" s="11"/>
      <c r="I58" s="11"/>
      <c r="J58" s="12"/>
      <c r="K58" s="14" t="str">
        <f aca="true">IF(OR($D58="",$I58="Resolved"),"",TODAY()-$D58)</f>
        <v/>
      </c>
      <c r="L58" s="14" t="str">
        <f aca="true">IF(OR($F58="",$I58="Resolved"),"",IF($F58&lt;TODAY(),TODAY()-$F58,0))</f>
        <v/>
      </c>
      <c r="M58" s="15" t="str">
        <f aca="true">IF($B58="","",IF($I58="Resolved","",IF($C58="","No owner. It will be discussed weekly and fixed never.",IF($F58="","No fix-by date. Nobody has agreed when this stops being true.",IF(AND(ISNUMBER($L58),$L58&gt;0),"Overdue by "&amp;$L58&amp;" days.",IF(AND($J58&lt;&gt;"",TODAY()-$J58&gt;Thresholds!$B$7),"Not reviewed in "&amp;TODAY()-$J58&amp;" days.",IF(AND($G58="No",$E58="High"),"High severity and nobody predicted it.","")))))))</f>
        <v/>
      </c>
    </row>
    <row r="59" customFormat="false" ht="25.5" hidden="false" customHeight="true" outlineLevel="0" collapsed="false">
      <c r="A59" s="10" t="str">
        <f aca="false">IF($B59="","","I-"&amp;ROW()-6)</f>
        <v/>
      </c>
      <c r="B59" s="11"/>
      <c r="C59" s="11"/>
      <c r="D59" s="12"/>
      <c r="E59" s="13"/>
      <c r="F59" s="12"/>
      <c r="G59" s="13"/>
      <c r="H59" s="11"/>
      <c r="I59" s="11"/>
      <c r="J59" s="12"/>
      <c r="K59" s="14" t="str">
        <f aca="true">IF(OR($D59="",$I59="Resolved"),"",TODAY()-$D59)</f>
        <v/>
      </c>
      <c r="L59" s="14" t="str">
        <f aca="true">IF(OR($F59="",$I59="Resolved"),"",IF($F59&lt;TODAY(),TODAY()-$F59,0))</f>
        <v/>
      </c>
      <c r="M59" s="15" t="str">
        <f aca="true">IF($B59="","",IF($I59="Resolved","",IF($C59="","No owner. It will be discussed weekly and fixed never.",IF($F59="","No fix-by date. Nobody has agreed when this stops being true.",IF(AND(ISNUMBER($L59),$L59&gt;0),"Overdue by "&amp;$L59&amp;" days.",IF(AND($J59&lt;&gt;"",TODAY()-$J59&gt;Thresholds!$B$7),"Not reviewed in "&amp;TODAY()-$J59&amp;" days.",IF(AND($G59="No",$E59="High"),"High severity and nobody predicted it.","")))))))</f>
        <v/>
      </c>
    </row>
    <row r="60" customFormat="false" ht="25.5" hidden="false" customHeight="true" outlineLevel="0" collapsed="false">
      <c r="A60" s="10" t="str">
        <f aca="false">IF($B60="","","I-"&amp;ROW()-6)</f>
        <v/>
      </c>
      <c r="B60" s="11"/>
      <c r="C60" s="11"/>
      <c r="D60" s="12"/>
      <c r="E60" s="13"/>
      <c r="F60" s="12"/>
      <c r="G60" s="13"/>
      <c r="H60" s="11"/>
      <c r="I60" s="11"/>
      <c r="J60" s="12"/>
      <c r="K60" s="14" t="str">
        <f aca="true">IF(OR($D60="",$I60="Resolved"),"",TODAY()-$D60)</f>
        <v/>
      </c>
      <c r="L60" s="14" t="str">
        <f aca="true">IF(OR($F60="",$I60="Resolved"),"",IF($F60&lt;TODAY(),TODAY()-$F60,0))</f>
        <v/>
      </c>
      <c r="M60" s="15" t="str">
        <f aca="true">IF($B60="","",IF($I60="Resolved","",IF($C60="","No owner. It will be discussed weekly and fixed never.",IF($F60="","No fix-by date. Nobody has agreed when this stops being true.",IF(AND(ISNUMBER($L60),$L60&gt;0),"Overdue by "&amp;$L60&amp;" days.",IF(AND($J60&lt;&gt;"",TODAY()-$J60&gt;Thresholds!$B$7),"Not reviewed in "&amp;TODAY()-$J60&amp;" days.",IF(AND($G60="No",$E60="High"),"High severity and nobody predicted it.","")))))))</f>
        <v/>
      </c>
    </row>
    <row r="61" customFormat="false" ht="25.5" hidden="false" customHeight="true" outlineLevel="0" collapsed="false">
      <c r="A61" s="10" t="str">
        <f aca="false">IF($B61="","","I-"&amp;ROW()-6)</f>
        <v/>
      </c>
      <c r="B61" s="11"/>
      <c r="C61" s="11"/>
      <c r="D61" s="12"/>
      <c r="E61" s="13"/>
      <c r="F61" s="12"/>
      <c r="G61" s="13"/>
      <c r="H61" s="11"/>
      <c r="I61" s="11"/>
      <c r="J61" s="12"/>
      <c r="K61" s="14" t="str">
        <f aca="true">IF(OR($D61="",$I61="Resolved"),"",TODAY()-$D61)</f>
        <v/>
      </c>
      <c r="L61" s="14" t="str">
        <f aca="true">IF(OR($F61="",$I61="Resolved"),"",IF($F61&lt;TODAY(),TODAY()-$F61,0))</f>
        <v/>
      </c>
      <c r="M61" s="15" t="str">
        <f aca="true">IF($B61="","",IF($I61="Resolved","",IF($C61="","No owner. It will be discussed weekly and fixed never.",IF($F61="","No fix-by date. Nobody has agreed when this stops being true.",IF(AND(ISNUMBER($L61),$L61&gt;0),"Overdue by "&amp;$L61&amp;" days.",IF(AND($J61&lt;&gt;"",TODAY()-$J61&gt;Thresholds!$B$7),"Not reviewed in "&amp;TODAY()-$J61&amp;" days.",IF(AND($G61="No",$E61="High"),"High severity and nobody predicted it.","")))))))</f>
        <v/>
      </c>
    </row>
    <row r="62" customFormat="false" ht="25.5" hidden="false" customHeight="true" outlineLevel="0" collapsed="false">
      <c r="A62" s="10" t="str">
        <f aca="false">IF($B62="","","I-"&amp;ROW()-6)</f>
        <v/>
      </c>
      <c r="B62" s="11"/>
      <c r="C62" s="11"/>
      <c r="D62" s="12"/>
      <c r="E62" s="13"/>
      <c r="F62" s="12"/>
      <c r="G62" s="13"/>
      <c r="H62" s="11"/>
      <c r="I62" s="11"/>
      <c r="J62" s="12"/>
      <c r="K62" s="14" t="str">
        <f aca="true">IF(OR($D62="",$I62="Resolved"),"",TODAY()-$D62)</f>
        <v/>
      </c>
      <c r="L62" s="14" t="str">
        <f aca="true">IF(OR($F62="",$I62="Resolved"),"",IF($F62&lt;TODAY(),TODAY()-$F62,0))</f>
        <v/>
      </c>
      <c r="M62" s="15" t="str">
        <f aca="true">IF($B62="","",IF($I62="Resolved","",IF($C62="","No owner. It will be discussed weekly and fixed never.",IF($F62="","No fix-by date. Nobody has agreed when this stops being true.",IF(AND(ISNUMBER($L62),$L62&gt;0),"Overdue by "&amp;$L62&amp;" days.",IF(AND($J62&lt;&gt;"",TODAY()-$J62&gt;Thresholds!$B$7),"Not reviewed in "&amp;TODAY()-$J62&amp;" days.",IF(AND($G62="No",$E62="High"),"High severity and nobody predicted it.","")))))))</f>
        <v/>
      </c>
    </row>
    <row r="63" customFormat="false" ht="25.5" hidden="false" customHeight="true" outlineLevel="0" collapsed="false">
      <c r="A63" s="10" t="str">
        <f aca="false">IF($B63="","","I-"&amp;ROW()-6)</f>
        <v/>
      </c>
      <c r="B63" s="11"/>
      <c r="C63" s="11"/>
      <c r="D63" s="12"/>
      <c r="E63" s="13"/>
      <c r="F63" s="12"/>
      <c r="G63" s="13"/>
      <c r="H63" s="11"/>
      <c r="I63" s="11"/>
      <c r="J63" s="12"/>
      <c r="K63" s="14" t="str">
        <f aca="true">IF(OR($D63="",$I63="Resolved"),"",TODAY()-$D63)</f>
        <v/>
      </c>
      <c r="L63" s="14" t="str">
        <f aca="true">IF(OR($F63="",$I63="Resolved"),"",IF($F63&lt;TODAY(),TODAY()-$F63,0))</f>
        <v/>
      </c>
      <c r="M63" s="15" t="str">
        <f aca="true">IF($B63="","",IF($I63="Resolved","",IF($C63="","No owner. It will be discussed weekly and fixed never.",IF($F63="","No fix-by date. Nobody has agreed when this stops being true.",IF(AND(ISNUMBER($L63),$L63&gt;0),"Overdue by "&amp;$L63&amp;" days.",IF(AND($J63&lt;&gt;"",TODAY()-$J63&gt;Thresholds!$B$7),"Not reviewed in "&amp;TODAY()-$J63&amp;" days.",IF(AND($G63="No",$E63="High"),"High severity and nobody predicted it.","")))))))</f>
        <v/>
      </c>
    </row>
    <row r="64" customFormat="false" ht="25.5" hidden="false" customHeight="true" outlineLevel="0" collapsed="false">
      <c r="A64" s="10" t="str">
        <f aca="false">IF($B64="","","I-"&amp;ROW()-6)</f>
        <v/>
      </c>
      <c r="B64" s="11"/>
      <c r="C64" s="11"/>
      <c r="D64" s="12"/>
      <c r="E64" s="13"/>
      <c r="F64" s="12"/>
      <c r="G64" s="13"/>
      <c r="H64" s="11"/>
      <c r="I64" s="11"/>
      <c r="J64" s="12"/>
      <c r="K64" s="14" t="str">
        <f aca="true">IF(OR($D64="",$I64="Resolved"),"",TODAY()-$D64)</f>
        <v/>
      </c>
      <c r="L64" s="14" t="str">
        <f aca="true">IF(OR($F64="",$I64="Resolved"),"",IF($F64&lt;TODAY(),TODAY()-$F64,0))</f>
        <v/>
      </c>
      <c r="M64" s="15" t="str">
        <f aca="true">IF($B64="","",IF($I64="Resolved","",IF($C64="","No owner. It will be discussed weekly and fixed never.",IF($F64="","No fix-by date. Nobody has agreed when this stops being true.",IF(AND(ISNUMBER($L64),$L64&gt;0),"Overdue by "&amp;$L64&amp;" days.",IF(AND($J64&lt;&gt;"",TODAY()-$J64&gt;Thresholds!$B$7),"Not reviewed in "&amp;TODAY()-$J64&amp;" days.",IF(AND($G64="No",$E64="High"),"High severity and nobody predicted it.","")))))))</f>
        <v/>
      </c>
    </row>
    <row r="65" customFormat="false" ht="25.5" hidden="false" customHeight="true" outlineLevel="0" collapsed="false">
      <c r="A65" s="10" t="str">
        <f aca="false">IF($B65="","","I-"&amp;ROW()-6)</f>
        <v/>
      </c>
      <c r="B65" s="11"/>
      <c r="C65" s="11"/>
      <c r="D65" s="12"/>
      <c r="E65" s="13"/>
      <c r="F65" s="12"/>
      <c r="G65" s="13"/>
      <c r="H65" s="11"/>
      <c r="I65" s="11"/>
      <c r="J65" s="12"/>
      <c r="K65" s="14" t="str">
        <f aca="true">IF(OR($D65="",$I65="Resolved"),"",TODAY()-$D65)</f>
        <v/>
      </c>
      <c r="L65" s="14" t="str">
        <f aca="true">IF(OR($F65="",$I65="Resolved"),"",IF($F65&lt;TODAY(),TODAY()-$F65,0))</f>
        <v/>
      </c>
      <c r="M65" s="15" t="str">
        <f aca="true">IF($B65="","",IF($I65="Resolved","",IF($C65="","No owner. It will be discussed weekly and fixed never.",IF($F65="","No fix-by date. Nobody has agreed when this stops being true.",IF(AND(ISNUMBER($L65),$L65&gt;0),"Overdue by "&amp;$L65&amp;" days.",IF(AND($J65&lt;&gt;"",TODAY()-$J65&gt;Thresholds!$B$7),"Not reviewed in "&amp;TODAY()-$J65&amp;" days.",IF(AND($G65="No",$E65="High"),"High severity and nobody predicted it.","")))))))</f>
        <v/>
      </c>
    </row>
    <row r="66" customFormat="false" ht="25.5" hidden="false" customHeight="true" outlineLevel="0" collapsed="false">
      <c r="A66" s="10" t="str">
        <f aca="false">IF($B66="","","I-"&amp;ROW()-6)</f>
        <v/>
      </c>
      <c r="B66" s="11"/>
      <c r="C66" s="11"/>
      <c r="D66" s="12"/>
      <c r="E66" s="13"/>
      <c r="F66" s="12"/>
      <c r="G66" s="13"/>
      <c r="H66" s="11"/>
      <c r="I66" s="11"/>
      <c r="J66" s="12"/>
      <c r="K66" s="14" t="str">
        <f aca="true">IF(OR($D66="",$I66="Resolved"),"",TODAY()-$D66)</f>
        <v/>
      </c>
      <c r="L66" s="14" t="str">
        <f aca="true">IF(OR($F66="",$I66="Resolved"),"",IF($F66&lt;TODAY(),TODAY()-$F66,0))</f>
        <v/>
      </c>
      <c r="M66" s="15" t="str">
        <f aca="true">IF($B66="","",IF($I66="Resolved","",IF($C66="","No owner. It will be discussed weekly and fixed never.",IF($F66="","No fix-by date. Nobody has agreed when this stops being true.",IF(AND(ISNUMBER($L66),$L66&gt;0),"Overdue by "&amp;$L66&amp;" days.",IF(AND($J66&lt;&gt;"",TODAY()-$J66&gt;Thresholds!$B$7),"Not reviewed in "&amp;TODAY()-$J66&amp;" days.",IF(AND($G66="No",$E66="High"),"High severity and nobody predicted it.","")))))))</f>
        <v/>
      </c>
    </row>
    <row r="67" customFormat="false" ht="25.5" hidden="false" customHeight="true" outlineLevel="0" collapsed="false">
      <c r="A67" s="10" t="str">
        <f aca="false">IF($B67="","","I-"&amp;ROW()-6)</f>
        <v/>
      </c>
      <c r="B67" s="11"/>
      <c r="C67" s="11"/>
      <c r="D67" s="12"/>
      <c r="E67" s="13"/>
      <c r="F67" s="12"/>
      <c r="G67" s="13"/>
      <c r="H67" s="11"/>
      <c r="I67" s="11"/>
      <c r="J67" s="12"/>
      <c r="K67" s="14" t="str">
        <f aca="true">IF(OR($D67="",$I67="Resolved"),"",TODAY()-$D67)</f>
        <v/>
      </c>
      <c r="L67" s="14" t="str">
        <f aca="true">IF(OR($F67="",$I67="Resolved"),"",IF($F67&lt;TODAY(),TODAY()-$F67,0))</f>
        <v/>
      </c>
      <c r="M67" s="15" t="str">
        <f aca="true">IF($B67="","",IF($I67="Resolved","",IF($C67="","No owner. It will be discussed weekly and fixed never.",IF($F67="","No fix-by date. Nobody has agreed when this stops being true.",IF(AND(ISNUMBER($L67),$L67&gt;0),"Overdue by "&amp;$L67&amp;" days.",IF(AND($J67&lt;&gt;"",TODAY()-$J67&gt;Thresholds!$B$7),"Not reviewed in "&amp;TODAY()-$J67&amp;" days.",IF(AND($G67="No",$E67="High"),"High severity and nobody predicted it.","")))))))</f>
        <v/>
      </c>
    </row>
    <row r="68" customFormat="false" ht="25.5" hidden="false" customHeight="true" outlineLevel="0" collapsed="false">
      <c r="A68" s="10" t="str">
        <f aca="false">IF($B68="","","I-"&amp;ROW()-6)</f>
        <v/>
      </c>
      <c r="B68" s="11"/>
      <c r="C68" s="11"/>
      <c r="D68" s="12"/>
      <c r="E68" s="13"/>
      <c r="F68" s="12"/>
      <c r="G68" s="13"/>
      <c r="H68" s="11"/>
      <c r="I68" s="11"/>
      <c r="J68" s="12"/>
      <c r="K68" s="14" t="str">
        <f aca="true">IF(OR($D68="",$I68="Resolved"),"",TODAY()-$D68)</f>
        <v/>
      </c>
      <c r="L68" s="14" t="str">
        <f aca="true">IF(OR($F68="",$I68="Resolved"),"",IF($F68&lt;TODAY(),TODAY()-$F68,0))</f>
        <v/>
      </c>
      <c r="M68" s="15" t="str">
        <f aca="true">IF($B68="","",IF($I68="Resolved","",IF($C68="","No owner. It will be discussed weekly and fixed never.",IF($F68="","No fix-by date. Nobody has agreed when this stops being true.",IF(AND(ISNUMBER($L68),$L68&gt;0),"Overdue by "&amp;$L68&amp;" days.",IF(AND($J68&lt;&gt;"",TODAY()-$J68&gt;Thresholds!$B$7),"Not reviewed in "&amp;TODAY()-$J68&amp;" days.",IF(AND($G68="No",$E68="High"),"High severity and nobody predicted it.","")))))))</f>
        <v/>
      </c>
    </row>
    <row r="69" customFormat="false" ht="25.5" hidden="false" customHeight="true" outlineLevel="0" collapsed="false">
      <c r="A69" s="10" t="str">
        <f aca="false">IF($B69="","","I-"&amp;ROW()-6)</f>
        <v/>
      </c>
      <c r="B69" s="11"/>
      <c r="C69" s="11"/>
      <c r="D69" s="12"/>
      <c r="E69" s="13"/>
      <c r="F69" s="12"/>
      <c r="G69" s="13"/>
      <c r="H69" s="11"/>
      <c r="I69" s="11"/>
      <c r="J69" s="12"/>
      <c r="K69" s="14" t="str">
        <f aca="true">IF(OR($D69="",$I69="Resolved"),"",TODAY()-$D69)</f>
        <v/>
      </c>
      <c r="L69" s="14" t="str">
        <f aca="true">IF(OR($F69="",$I69="Resolved"),"",IF($F69&lt;TODAY(),TODAY()-$F69,0))</f>
        <v/>
      </c>
      <c r="M69" s="15" t="str">
        <f aca="true">IF($B69="","",IF($I69="Resolved","",IF($C69="","No owner. It will be discussed weekly and fixed never.",IF($F69="","No fix-by date. Nobody has agreed when this stops being true.",IF(AND(ISNUMBER($L69),$L69&gt;0),"Overdue by "&amp;$L69&amp;" days.",IF(AND($J69&lt;&gt;"",TODAY()-$J69&gt;Thresholds!$B$7),"Not reviewed in "&amp;TODAY()-$J69&amp;" days.",IF(AND($G69="No",$E69="High"),"High severity and nobody predicted it.","")))))))</f>
        <v/>
      </c>
    </row>
    <row r="70" customFormat="false" ht="25.5" hidden="false" customHeight="true" outlineLevel="0" collapsed="false">
      <c r="A70" s="10" t="str">
        <f aca="false">IF($B70="","","I-"&amp;ROW()-6)</f>
        <v/>
      </c>
      <c r="B70" s="11"/>
      <c r="C70" s="11"/>
      <c r="D70" s="12"/>
      <c r="E70" s="13"/>
      <c r="F70" s="12"/>
      <c r="G70" s="13"/>
      <c r="H70" s="11"/>
      <c r="I70" s="11"/>
      <c r="J70" s="12"/>
      <c r="K70" s="14" t="str">
        <f aca="true">IF(OR($D70="",$I70="Resolved"),"",TODAY()-$D70)</f>
        <v/>
      </c>
      <c r="L70" s="14" t="str">
        <f aca="true">IF(OR($F70="",$I70="Resolved"),"",IF($F70&lt;TODAY(),TODAY()-$F70,0))</f>
        <v/>
      </c>
      <c r="M70" s="15" t="str">
        <f aca="true">IF($B70="","",IF($I70="Resolved","",IF($C70="","No owner. It will be discussed weekly and fixed never.",IF($F70="","No fix-by date. Nobody has agreed when this stops being true.",IF(AND(ISNUMBER($L70),$L70&gt;0),"Overdue by "&amp;$L70&amp;" days.",IF(AND($J70&lt;&gt;"",TODAY()-$J70&gt;Thresholds!$B$7),"Not reviewed in "&amp;TODAY()-$J70&amp;" days.",IF(AND($G70="No",$E70="High"),"High severity and nobody predicted it.","")))))))</f>
        <v/>
      </c>
    </row>
    <row r="71" customFormat="false" ht="25.5" hidden="false" customHeight="true" outlineLevel="0" collapsed="false">
      <c r="A71" s="10" t="str">
        <f aca="false">IF($B71="","","I-"&amp;ROW()-6)</f>
        <v/>
      </c>
      <c r="B71" s="11"/>
      <c r="C71" s="11"/>
      <c r="D71" s="12"/>
      <c r="E71" s="13"/>
      <c r="F71" s="12"/>
      <c r="G71" s="13"/>
      <c r="H71" s="11"/>
      <c r="I71" s="11"/>
      <c r="J71" s="12"/>
      <c r="K71" s="14" t="str">
        <f aca="true">IF(OR($D71="",$I71="Resolved"),"",TODAY()-$D71)</f>
        <v/>
      </c>
      <c r="L71" s="14" t="str">
        <f aca="true">IF(OR($F71="",$I71="Resolved"),"",IF($F71&lt;TODAY(),TODAY()-$F71,0))</f>
        <v/>
      </c>
      <c r="M71" s="15" t="str">
        <f aca="true">IF($B71="","",IF($I71="Resolved","",IF($C71="","No owner. It will be discussed weekly and fixed never.",IF($F71="","No fix-by date. Nobody has agreed when this stops being true.",IF(AND(ISNUMBER($L71),$L71&gt;0),"Overdue by "&amp;$L71&amp;" days.",IF(AND($J71&lt;&gt;"",TODAY()-$J71&gt;Thresholds!$B$7),"Not reviewed in "&amp;TODAY()-$J71&amp;" days.",IF(AND($G71="No",$E71="High"),"High severity and nobody predicted it.","")))))))</f>
        <v/>
      </c>
    </row>
    <row r="72" customFormat="false" ht="25.5" hidden="false" customHeight="true" outlineLevel="0" collapsed="false">
      <c r="A72" s="10" t="str">
        <f aca="false">IF($B72="","","I-"&amp;ROW()-6)</f>
        <v/>
      </c>
      <c r="B72" s="11"/>
      <c r="C72" s="11"/>
      <c r="D72" s="12"/>
      <c r="E72" s="13"/>
      <c r="F72" s="12"/>
      <c r="G72" s="13"/>
      <c r="H72" s="11"/>
      <c r="I72" s="11"/>
      <c r="J72" s="12"/>
      <c r="K72" s="14" t="str">
        <f aca="true">IF(OR($D72="",$I72="Resolved"),"",TODAY()-$D72)</f>
        <v/>
      </c>
      <c r="L72" s="14" t="str">
        <f aca="true">IF(OR($F72="",$I72="Resolved"),"",IF($F72&lt;TODAY(),TODAY()-$F72,0))</f>
        <v/>
      </c>
      <c r="M72" s="15" t="str">
        <f aca="true">IF($B72="","",IF($I72="Resolved","",IF($C72="","No owner. It will be discussed weekly and fixed never.",IF($F72="","No fix-by date. Nobody has agreed when this stops being true.",IF(AND(ISNUMBER($L72),$L72&gt;0),"Overdue by "&amp;$L72&amp;" days.",IF(AND($J72&lt;&gt;"",TODAY()-$J72&gt;Thresholds!$B$7),"Not reviewed in "&amp;TODAY()-$J72&amp;" days.",IF(AND($G72="No",$E72="High"),"High severity and nobody predicted it.","")))))))</f>
        <v/>
      </c>
    </row>
    <row r="73" customFormat="false" ht="25.5" hidden="false" customHeight="true" outlineLevel="0" collapsed="false">
      <c r="A73" s="10" t="str">
        <f aca="false">IF($B73="","","I-"&amp;ROW()-6)</f>
        <v/>
      </c>
      <c r="B73" s="11"/>
      <c r="C73" s="11"/>
      <c r="D73" s="12"/>
      <c r="E73" s="13"/>
      <c r="F73" s="12"/>
      <c r="G73" s="13"/>
      <c r="H73" s="11"/>
      <c r="I73" s="11"/>
      <c r="J73" s="12"/>
      <c r="K73" s="14" t="str">
        <f aca="true">IF(OR($D73="",$I73="Resolved"),"",TODAY()-$D73)</f>
        <v/>
      </c>
      <c r="L73" s="14" t="str">
        <f aca="true">IF(OR($F73="",$I73="Resolved"),"",IF($F73&lt;TODAY(),TODAY()-$F73,0))</f>
        <v/>
      </c>
      <c r="M73" s="15" t="str">
        <f aca="true">IF($B73="","",IF($I73="Resolved","",IF($C73="","No owner. It will be discussed weekly and fixed never.",IF($F73="","No fix-by date. Nobody has agreed when this stops being true.",IF(AND(ISNUMBER($L73),$L73&gt;0),"Overdue by "&amp;$L73&amp;" days.",IF(AND($J73&lt;&gt;"",TODAY()-$J73&gt;Thresholds!$B$7),"Not reviewed in "&amp;TODAY()-$J73&amp;" days.",IF(AND($G73="No",$E73="High"),"High severity and nobody predicted it.","")))))))</f>
        <v/>
      </c>
    </row>
    <row r="74" customFormat="false" ht="25.5" hidden="false" customHeight="true" outlineLevel="0" collapsed="false">
      <c r="A74" s="10" t="str">
        <f aca="false">IF($B74="","","I-"&amp;ROW()-6)</f>
        <v/>
      </c>
      <c r="B74" s="11"/>
      <c r="C74" s="11"/>
      <c r="D74" s="12"/>
      <c r="E74" s="13"/>
      <c r="F74" s="12"/>
      <c r="G74" s="13"/>
      <c r="H74" s="11"/>
      <c r="I74" s="11"/>
      <c r="J74" s="12"/>
      <c r="K74" s="14" t="str">
        <f aca="true">IF(OR($D74="",$I74="Resolved"),"",TODAY()-$D74)</f>
        <v/>
      </c>
      <c r="L74" s="14" t="str">
        <f aca="true">IF(OR($F74="",$I74="Resolved"),"",IF($F74&lt;TODAY(),TODAY()-$F74,0))</f>
        <v/>
      </c>
      <c r="M74" s="15" t="str">
        <f aca="true">IF($B74="","",IF($I74="Resolved","",IF($C74="","No owner. It will be discussed weekly and fixed never.",IF($F74="","No fix-by date. Nobody has agreed when this stops being true.",IF(AND(ISNUMBER($L74),$L74&gt;0),"Overdue by "&amp;$L74&amp;" days.",IF(AND($J74&lt;&gt;"",TODAY()-$J74&gt;Thresholds!$B$7),"Not reviewed in "&amp;TODAY()-$J74&amp;" days.",IF(AND($G74="No",$E74="High"),"High severity and nobody predicted it.","")))))))</f>
        <v/>
      </c>
    </row>
    <row r="75" customFormat="false" ht="25.5" hidden="false" customHeight="true" outlineLevel="0" collapsed="false">
      <c r="A75" s="10" t="str">
        <f aca="false">IF($B75="","","I-"&amp;ROW()-6)</f>
        <v/>
      </c>
      <c r="B75" s="11"/>
      <c r="C75" s="11"/>
      <c r="D75" s="12"/>
      <c r="E75" s="13"/>
      <c r="F75" s="12"/>
      <c r="G75" s="13"/>
      <c r="H75" s="11"/>
      <c r="I75" s="11"/>
      <c r="J75" s="12"/>
      <c r="K75" s="14" t="str">
        <f aca="true">IF(OR($D75="",$I75="Resolved"),"",TODAY()-$D75)</f>
        <v/>
      </c>
      <c r="L75" s="14" t="str">
        <f aca="true">IF(OR($F75="",$I75="Resolved"),"",IF($F75&lt;TODAY(),TODAY()-$F75,0))</f>
        <v/>
      </c>
      <c r="M75" s="15" t="str">
        <f aca="true">IF($B75="","",IF($I75="Resolved","",IF($C75="","No owner. It will be discussed weekly and fixed never.",IF($F75="","No fix-by date. Nobody has agreed when this stops being true.",IF(AND(ISNUMBER($L75),$L75&gt;0),"Overdue by "&amp;$L75&amp;" days.",IF(AND($J75&lt;&gt;"",TODAY()-$J75&gt;Thresholds!$B$7),"Not reviewed in "&amp;TODAY()-$J75&amp;" days.",IF(AND($G75="No",$E75="High"),"High severity and nobody predicted it.","")))))))</f>
        <v/>
      </c>
    </row>
    <row r="76" customFormat="false" ht="25.5" hidden="false" customHeight="true" outlineLevel="0" collapsed="false">
      <c r="A76" s="10" t="str">
        <f aca="false">IF($B76="","","I-"&amp;ROW()-6)</f>
        <v/>
      </c>
      <c r="B76" s="11"/>
      <c r="C76" s="11"/>
      <c r="D76" s="12"/>
      <c r="E76" s="13"/>
      <c r="F76" s="12"/>
      <c r="G76" s="13"/>
      <c r="H76" s="11"/>
      <c r="I76" s="11"/>
      <c r="J76" s="12"/>
      <c r="K76" s="14" t="str">
        <f aca="true">IF(OR($D76="",$I76="Resolved"),"",TODAY()-$D76)</f>
        <v/>
      </c>
      <c r="L76" s="14" t="str">
        <f aca="true">IF(OR($F76="",$I76="Resolved"),"",IF($F76&lt;TODAY(),TODAY()-$F76,0))</f>
        <v/>
      </c>
      <c r="M76" s="15" t="str">
        <f aca="true">IF($B76="","",IF($I76="Resolved","",IF($C76="","No owner. It will be discussed weekly and fixed never.",IF($F76="","No fix-by date. Nobody has agreed when this stops being true.",IF(AND(ISNUMBER($L76),$L76&gt;0),"Overdue by "&amp;$L76&amp;" days.",IF(AND($J76&lt;&gt;"",TODAY()-$J76&gt;Thresholds!$B$7),"Not reviewed in "&amp;TODAY()-$J76&amp;" days.",IF(AND($G76="No",$E76="High"),"High severity and nobody predicted it.","")))))))</f>
        <v/>
      </c>
    </row>
    <row r="77" customFormat="false" ht="25.5" hidden="false" customHeight="true" outlineLevel="0" collapsed="false">
      <c r="A77" s="10" t="str">
        <f aca="false">IF($B77="","","I-"&amp;ROW()-6)</f>
        <v/>
      </c>
      <c r="B77" s="11"/>
      <c r="C77" s="11"/>
      <c r="D77" s="12"/>
      <c r="E77" s="13"/>
      <c r="F77" s="12"/>
      <c r="G77" s="13"/>
      <c r="H77" s="11"/>
      <c r="I77" s="11"/>
      <c r="J77" s="12"/>
      <c r="K77" s="14" t="str">
        <f aca="true">IF(OR($D77="",$I77="Resolved"),"",TODAY()-$D77)</f>
        <v/>
      </c>
      <c r="L77" s="14" t="str">
        <f aca="true">IF(OR($F77="",$I77="Resolved"),"",IF($F77&lt;TODAY(),TODAY()-$F77,0))</f>
        <v/>
      </c>
      <c r="M77" s="15" t="str">
        <f aca="true">IF($B77="","",IF($I77="Resolved","",IF($C77="","No owner. It will be discussed weekly and fixed never.",IF($F77="","No fix-by date. Nobody has agreed when this stops being true.",IF(AND(ISNUMBER($L77),$L77&gt;0),"Overdue by "&amp;$L77&amp;" days.",IF(AND($J77&lt;&gt;"",TODAY()-$J77&gt;Thresholds!$B$7),"Not reviewed in "&amp;TODAY()-$J77&amp;" days.",IF(AND($G77="No",$E77="High"),"High severity and nobody predicted it.","")))))))</f>
        <v/>
      </c>
    </row>
    <row r="78" customFormat="false" ht="25.5" hidden="false" customHeight="true" outlineLevel="0" collapsed="false">
      <c r="A78" s="10" t="str">
        <f aca="false">IF($B78="","","I-"&amp;ROW()-6)</f>
        <v/>
      </c>
      <c r="B78" s="11"/>
      <c r="C78" s="11"/>
      <c r="D78" s="12"/>
      <c r="E78" s="13"/>
      <c r="F78" s="12"/>
      <c r="G78" s="13"/>
      <c r="H78" s="11"/>
      <c r="I78" s="11"/>
      <c r="J78" s="12"/>
      <c r="K78" s="14" t="str">
        <f aca="true">IF(OR($D78="",$I78="Resolved"),"",TODAY()-$D78)</f>
        <v/>
      </c>
      <c r="L78" s="14" t="str">
        <f aca="true">IF(OR($F78="",$I78="Resolved"),"",IF($F78&lt;TODAY(),TODAY()-$F78,0))</f>
        <v/>
      </c>
      <c r="M78" s="15" t="str">
        <f aca="true">IF($B78="","",IF($I78="Resolved","",IF($C78="","No owner. It will be discussed weekly and fixed never.",IF($F78="","No fix-by date. Nobody has agreed when this stops being true.",IF(AND(ISNUMBER($L78),$L78&gt;0),"Overdue by "&amp;$L78&amp;" days.",IF(AND($J78&lt;&gt;"",TODAY()-$J78&gt;Thresholds!$B$7),"Not reviewed in "&amp;TODAY()-$J78&amp;" days.",IF(AND($G78="No",$E78="High"),"High severity and nobody predicted it.","")))))))</f>
        <v/>
      </c>
    </row>
    <row r="79" customFormat="false" ht="25.5" hidden="false" customHeight="true" outlineLevel="0" collapsed="false">
      <c r="A79" s="10" t="str">
        <f aca="false">IF($B79="","","I-"&amp;ROW()-6)</f>
        <v/>
      </c>
      <c r="B79" s="11"/>
      <c r="C79" s="11"/>
      <c r="D79" s="12"/>
      <c r="E79" s="13"/>
      <c r="F79" s="12"/>
      <c r="G79" s="13"/>
      <c r="H79" s="11"/>
      <c r="I79" s="11"/>
      <c r="J79" s="12"/>
      <c r="K79" s="14" t="str">
        <f aca="true">IF(OR($D79="",$I79="Resolved"),"",TODAY()-$D79)</f>
        <v/>
      </c>
      <c r="L79" s="14" t="str">
        <f aca="true">IF(OR($F79="",$I79="Resolved"),"",IF($F79&lt;TODAY(),TODAY()-$F79,0))</f>
        <v/>
      </c>
      <c r="M79" s="15" t="str">
        <f aca="true">IF($B79="","",IF($I79="Resolved","",IF($C79="","No owner. It will be discussed weekly and fixed never.",IF($F79="","No fix-by date. Nobody has agreed when this stops being true.",IF(AND(ISNUMBER($L79),$L79&gt;0),"Overdue by "&amp;$L79&amp;" days.",IF(AND($J79&lt;&gt;"",TODAY()-$J79&gt;Thresholds!$B$7),"Not reviewed in "&amp;TODAY()-$J79&amp;" days.",IF(AND($G79="No",$E79="High"),"High severity and nobody predicted it.","")))))))</f>
        <v/>
      </c>
    </row>
    <row r="80" customFormat="false" ht="25.5" hidden="false" customHeight="true" outlineLevel="0" collapsed="false">
      <c r="A80" s="10" t="str">
        <f aca="false">IF($B80="","","I-"&amp;ROW()-6)</f>
        <v/>
      </c>
      <c r="B80" s="11"/>
      <c r="C80" s="11"/>
      <c r="D80" s="12"/>
      <c r="E80" s="13"/>
      <c r="F80" s="12"/>
      <c r="G80" s="13"/>
      <c r="H80" s="11"/>
      <c r="I80" s="11"/>
      <c r="J80" s="12"/>
      <c r="K80" s="14" t="str">
        <f aca="true">IF(OR($D80="",$I80="Resolved"),"",TODAY()-$D80)</f>
        <v/>
      </c>
      <c r="L80" s="14" t="str">
        <f aca="true">IF(OR($F80="",$I80="Resolved"),"",IF($F80&lt;TODAY(),TODAY()-$F80,0))</f>
        <v/>
      </c>
      <c r="M80" s="15" t="str">
        <f aca="true">IF($B80="","",IF($I80="Resolved","",IF($C80="","No owner. It will be discussed weekly and fixed never.",IF($F80="","No fix-by date. Nobody has agreed when this stops being true.",IF(AND(ISNUMBER($L80),$L80&gt;0),"Overdue by "&amp;$L80&amp;" days.",IF(AND($J80&lt;&gt;"",TODAY()-$J80&gt;Thresholds!$B$7),"Not reviewed in "&amp;TODAY()-$J80&amp;" days.",IF(AND($G80="No",$E80="High"),"High severity and nobody predicted it.","")))))))</f>
        <v/>
      </c>
    </row>
    <row r="81" customFormat="false" ht="25.5" hidden="false" customHeight="true" outlineLevel="0" collapsed="false">
      <c r="A81" s="10" t="str">
        <f aca="false">IF($B81="","","I-"&amp;ROW()-6)</f>
        <v/>
      </c>
      <c r="B81" s="11"/>
      <c r="C81" s="11"/>
      <c r="D81" s="12"/>
      <c r="E81" s="13"/>
      <c r="F81" s="12"/>
      <c r="G81" s="13"/>
      <c r="H81" s="11"/>
      <c r="I81" s="11"/>
      <c r="J81" s="12"/>
      <c r="K81" s="14" t="str">
        <f aca="true">IF(OR($D81="",$I81="Resolved"),"",TODAY()-$D81)</f>
        <v/>
      </c>
      <c r="L81" s="14" t="str">
        <f aca="true">IF(OR($F81="",$I81="Resolved"),"",IF($F81&lt;TODAY(),TODAY()-$F81,0))</f>
        <v/>
      </c>
      <c r="M81" s="15" t="str">
        <f aca="true">IF($B81="","",IF($I81="Resolved","",IF($C81="","No owner. It will be discussed weekly and fixed never.",IF($F81="","No fix-by date. Nobody has agreed when this stops being true.",IF(AND(ISNUMBER($L81),$L81&gt;0),"Overdue by "&amp;$L81&amp;" days.",IF(AND($J81&lt;&gt;"",TODAY()-$J81&gt;Thresholds!$B$7),"Not reviewed in "&amp;TODAY()-$J81&amp;" days.",IF(AND($G81="No",$E81="High"),"High severity and nobody predicted it.","")))))))</f>
        <v/>
      </c>
    </row>
    <row r="82" customFormat="false" ht="25.5" hidden="false" customHeight="true" outlineLevel="0" collapsed="false">
      <c r="A82" s="10" t="str">
        <f aca="false">IF($B82="","","I-"&amp;ROW()-6)</f>
        <v/>
      </c>
      <c r="B82" s="11"/>
      <c r="C82" s="11"/>
      <c r="D82" s="12"/>
      <c r="E82" s="13"/>
      <c r="F82" s="12"/>
      <c r="G82" s="13"/>
      <c r="H82" s="11"/>
      <c r="I82" s="11"/>
      <c r="J82" s="12"/>
      <c r="K82" s="14" t="str">
        <f aca="true">IF(OR($D82="",$I82="Resolved"),"",TODAY()-$D82)</f>
        <v/>
      </c>
      <c r="L82" s="14" t="str">
        <f aca="true">IF(OR($F82="",$I82="Resolved"),"",IF($F82&lt;TODAY(),TODAY()-$F82,0))</f>
        <v/>
      </c>
      <c r="M82" s="15" t="str">
        <f aca="true">IF($B82="","",IF($I82="Resolved","",IF($C82="","No owner. It will be discussed weekly and fixed never.",IF($F82="","No fix-by date. Nobody has agreed when this stops being true.",IF(AND(ISNUMBER($L82),$L82&gt;0),"Overdue by "&amp;$L82&amp;" days.",IF(AND($J82&lt;&gt;"",TODAY()-$J82&gt;Thresholds!$B$7),"Not reviewed in "&amp;TODAY()-$J82&amp;" days.",IF(AND($G82="No",$E82="High"),"High severity and nobody predicted it.","")))))))</f>
        <v/>
      </c>
    </row>
    <row r="83" customFormat="false" ht="25.5" hidden="false" customHeight="true" outlineLevel="0" collapsed="false">
      <c r="A83" s="10" t="str">
        <f aca="false">IF($B83="","","I-"&amp;ROW()-6)</f>
        <v/>
      </c>
      <c r="B83" s="11"/>
      <c r="C83" s="11"/>
      <c r="D83" s="12"/>
      <c r="E83" s="13"/>
      <c r="F83" s="12"/>
      <c r="G83" s="13"/>
      <c r="H83" s="11"/>
      <c r="I83" s="11"/>
      <c r="J83" s="12"/>
      <c r="K83" s="14" t="str">
        <f aca="true">IF(OR($D83="",$I83="Resolved"),"",TODAY()-$D83)</f>
        <v/>
      </c>
      <c r="L83" s="14" t="str">
        <f aca="true">IF(OR($F83="",$I83="Resolved"),"",IF($F83&lt;TODAY(),TODAY()-$F83,0))</f>
        <v/>
      </c>
      <c r="M83" s="15" t="str">
        <f aca="true">IF($B83="","",IF($I83="Resolved","",IF($C83="","No owner. It will be discussed weekly and fixed never.",IF($F83="","No fix-by date. Nobody has agreed when this stops being true.",IF(AND(ISNUMBER($L83),$L83&gt;0),"Overdue by "&amp;$L83&amp;" days.",IF(AND($J83&lt;&gt;"",TODAY()-$J83&gt;Thresholds!$B$7),"Not reviewed in "&amp;TODAY()-$J83&amp;" days.",IF(AND($G83="No",$E83="High"),"High severity and nobody predicted it.","")))))))</f>
        <v/>
      </c>
    </row>
    <row r="84" customFormat="false" ht="25.5" hidden="false" customHeight="true" outlineLevel="0" collapsed="false">
      <c r="A84" s="10" t="str">
        <f aca="false">IF($B84="","","I-"&amp;ROW()-6)</f>
        <v/>
      </c>
      <c r="B84" s="11"/>
      <c r="C84" s="11"/>
      <c r="D84" s="12"/>
      <c r="E84" s="13"/>
      <c r="F84" s="12"/>
      <c r="G84" s="13"/>
      <c r="H84" s="11"/>
      <c r="I84" s="11"/>
      <c r="J84" s="12"/>
      <c r="K84" s="14" t="str">
        <f aca="true">IF(OR($D84="",$I84="Resolved"),"",TODAY()-$D84)</f>
        <v/>
      </c>
      <c r="L84" s="14" t="str">
        <f aca="true">IF(OR($F84="",$I84="Resolved"),"",IF($F84&lt;TODAY(),TODAY()-$F84,0))</f>
        <v/>
      </c>
      <c r="M84" s="15" t="str">
        <f aca="true">IF($B84="","",IF($I84="Resolved","",IF($C84="","No owner. It will be discussed weekly and fixed never.",IF($F84="","No fix-by date. Nobody has agreed when this stops being true.",IF(AND(ISNUMBER($L84),$L84&gt;0),"Overdue by "&amp;$L84&amp;" days.",IF(AND($J84&lt;&gt;"",TODAY()-$J84&gt;Thresholds!$B$7),"Not reviewed in "&amp;TODAY()-$J84&amp;" days.",IF(AND($G84="No",$E84="High"),"High severity and nobody predicted it.","")))))))</f>
        <v/>
      </c>
    </row>
    <row r="85" customFormat="false" ht="25.5" hidden="false" customHeight="true" outlineLevel="0" collapsed="false">
      <c r="A85" s="10" t="str">
        <f aca="false">IF($B85="","","I-"&amp;ROW()-6)</f>
        <v/>
      </c>
      <c r="B85" s="11"/>
      <c r="C85" s="11"/>
      <c r="D85" s="12"/>
      <c r="E85" s="13"/>
      <c r="F85" s="12"/>
      <c r="G85" s="13"/>
      <c r="H85" s="11"/>
      <c r="I85" s="11"/>
      <c r="J85" s="12"/>
      <c r="K85" s="14" t="str">
        <f aca="true">IF(OR($D85="",$I85="Resolved"),"",TODAY()-$D85)</f>
        <v/>
      </c>
      <c r="L85" s="14" t="str">
        <f aca="true">IF(OR($F85="",$I85="Resolved"),"",IF($F85&lt;TODAY(),TODAY()-$F85,0))</f>
        <v/>
      </c>
      <c r="M85" s="15" t="str">
        <f aca="true">IF($B85="","",IF($I85="Resolved","",IF($C85="","No owner. It will be discussed weekly and fixed never.",IF($F85="","No fix-by date. Nobody has agreed when this stops being true.",IF(AND(ISNUMBER($L85),$L85&gt;0),"Overdue by "&amp;$L85&amp;" days.",IF(AND($J85&lt;&gt;"",TODAY()-$J85&gt;Thresholds!$B$7),"Not reviewed in "&amp;TODAY()-$J85&amp;" days.",IF(AND($G85="No",$E85="High"),"High severity and nobody predicted it.","")))))))</f>
        <v/>
      </c>
    </row>
    <row r="86" customFormat="false" ht="25.5" hidden="false" customHeight="true" outlineLevel="0" collapsed="false">
      <c r="A86" s="10" t="str">
        <f aca="false">IF($B86="","","I-"&amp;ROW()-6)</f>
        <v/>
      </c>
      <c r="B86" s="11"/>
      <c r="C86" s="11"/>
      <c r="D86" s="12"/>
      <c r="E86" s="13"/>
      <c r="F86" s="12"/>
      <c r="G86" s="13"/>
      <c r="H86" s="11"/>
      <c r="I86" s="11"/>
      <c r="J86" s="12"/>
      <c r="K86" s="14" t="str">
        <f aca="true">IF(OR($D86="",$I86="Resolved"),"",TODAY()-$D86)</f>
        <v/>
      </c>
      <c r="L86" s="14" t="str">
        <f aca="true">IF(OR($F86="",$I86="Resolved"),"",IF($F86&lt;TODAY(),TODAY()-$F86,0))</f>
        <v/>
      </c>
      <c r="M86" s="15" t="str">
        <f aca="true">IF($B86="","",IF($I86="Resolved","",IF($C86="","No owner. It will be discussed weekly and fixed never.",IF($F86="","No fix-by date. Nobody has agreed when this stops being true.",IF(AND(ISNUMBER($L86),$L86&gt;0),"Overdue by "&amp;$L86&amp;" days.",IF(AND($J86&lt;&gt;"",TODAY()-$J86&gt;Thresholds!$B$7),"Not reviewed in "&amp;TODAY()-$J86&amp;" days.",IF(AND($G86="No",$E86="High"),"High severity and nobody predicted it.","")))))))</f>
        <v/>
      </c>
    </row>
    <row r="87" customFormat="false" ht="25.5" hidden="false" customHeight="true" outlineLevel="0" collapsed="false">
      <c r="A87" s="10" t="str">
        <f aca="false">IF($B87="","","I-"&amp;ROW()-6)</f>
        <v/>
      </c>
      <c r="B87" s="11"/>
      <c r="C87" s="11"/>
      <c r="D87" s="12"/>
      <c r="E87" s="13"/>
      <c r="F87" s="12"/>
      <c r="G87" s="13"/>
      <c r="H87" s="11"/>
      <c r="I87" s="11"/>
      <c r="J87" s="12"/>
      <c r="K87" s="14" t="str">
        <f aca="true">IF(OR($D87="",$I87="Resolved"),"",TODAY()-$D87)</f>
        <v/>
      </c>
      <c r="L87" s="14" t="str">
        <f aca="true">IF(OR($F87="",$I87="Resolved"),"",IF($F87&lt;TODAY(),TODAY()-$F87,0))</f>
        <v/>
      </c>
      <c r="M87" s="15" t="str">
        <f aca="true">IF($B87="","",IF($I87="Resolved","",IF($C87="","No owner. It will be discussed weekly and fixed never.",IF($F87="","No fix-by date. Nobody has agreed when this stops being true.",IF(AND(ISNUMBER($L87),$L87&gt;0),"Overdue by "&amp;$L87&amp;" days.",IF(AND($J87&lt;&gt;"",TODAY()-$J87&gt;Thresholds!$B$7),"Not reviewed in "&amp;TODAY()-$J87&amp;" days.",IF(AND($G87="No",$E87="High"),"High severity and nobody predicted it.","")))))))</f>
        <v/>
      </c>
    </row>
    <row r="88" customFormat="false" ht="25.5" hidden="false" customHeight="true" outlineLevel="0" collapsed="false">
      <c r="A88" s="10" t="str">
        <f aca="false">IF($B88="","","I-"&amp;ROW()-6)</f>
        <v/>
      </c>
      <c r="B88" s="11"/>
      <c r="C88" s="11"/>
      <c r="D88" s="12"/>
      <c r="E88" s="13"/>
      <c r="F88" s="12"/>
      <c r="G88" s="13"/>
      <c r="H88" s="11"/>
      <c r="I88" s="11"/>
      <c r="J88" s="12"/>
      <c r="K88" s="14" t="str">
        <f aca="true">IF(OR($D88="",$I88="Resolved"),"",TODAY()-$D88)</f>
        <v/>
      </c>
      <c r="L88" s="14" t="str">
        <f aca="true">IF(OR($F88="",$I88="Resolved"),"",IF($F88&lt;TODAY(),TODAY()-$F88,0))</f>
        <v/>
      </c>
      <c r="M88" s="15" t="str">
        <f aca="true">IF($B88="","",IF($I88="Resolved","",IF($C88="","No owner. It will be discussed weekly and fixed never.",IF($F88="","No fix-by date. Nobody has agreed when this stops being true.",IF(AND(ISNUMBER($L88),$L88&gt;0),"Overdue by "&amp;$L88&amp;" days.",IF(AND($J88&lt;&gt;"",TODAY()-$J88&gt;Thresholds!$B$7),"Not reviewed in "&amp;TODAY()-$J88&amp;" days.",IF(AND($G88="No",$E88="High"),"High severity and nobody predicted it.","")))))))</f>
        <v/>
      </c>
    </row>
    <row r="89" customFormat="false" ht="25.5" hidden="false" customHeight="true" outlineLevel="0" collapsed="false">
      <c r="A89" s="10" t="str">
        <f aca="false">IF($B89="","","I-"&amp;ROW()-6)</f>
        <v/>
      </c>
      <c r="B89" s="11"/>
      <c r="C89" s="11"/>
      <c r="D89" s="12"/>
      <c r="E89" s="13"/>
      <c r="F89" s="12"/>
      <c r="G89" s="13"/>
      <c r="H89" s="11"/>
      <c r="I89" s="11"/>
      <c r="J89" s="12"/>
      <c r="K89" s="14" t="str">
        <f aca="true">IF(OR($D89="",$I89="Resolved"),"",TODAY()-$D89)</f>
        <v/>
      </c>
      <c r="L89" s="14" t="str">
        <f aca="true">IF(OR($F89="",$I89="Resolved"),"",IF($F89&lt;TODAY(),TODAY()-$F89,0))</f>
        <v/>
      </c>
      <c r="M89" s="15" t="str">
        <f aca="true">IF($B89="","",IF($I89="Resolved","",IF($C89="","No owner. It will be discussed weekly and fixed never.",IF($F89="","No fix-by date. Nobody has agreed when this stops being true.",IF(AND(ISNUMBER($L89),$L89&gt;0),"Overdue by "&amp;$L89&amp;" days.",IF(AND($J89&lt;&gt;"",TODAY()-$J89&gt;Thresholds!$B$7),"Not reviewed in "&amp;TODAY()-$J89&amp;" days.",IF(AND($G89="No",$E89="High"),"High severity and nobody predicted it.","")))))))</f>
        <v/>
      </c>
    </row>
    <row r="90" customFormat="false" ht="25.5" hidden="false" customHeight="true" outlineLevel="0" collapsed="false">
      <c r="A90" s="10" t="str">
        <f aca="false">IF($B90="","","I-"&amp;ROW()-6)</f>
        <v/>
      </c>
      <c r="B90" s="11"/>
      <c r="C90" s="11"/>
      <c r="D90" s="12"/>
      <c r="E90" s="13"/>
      <c r="F90" s="12"/>
      <c r="G90" s="13"/>
      <c r="H90" s="11"/>
      <c r="I90" s="11"/>
      <c r="J90" s="12"/>
      <c r="K90" s="14" t="str">
        <f aca="true">IF(OR($D90="",$I90="Resolved"),"",TODAY()-$D90)</f>
        <v/>
      </c>
      <c r="L90" s="14" t="str">
        <f aca="true">IF(OR($F90="",$I90="Resolved"),"",IF($F90&lt;TODAY(),TODAY()-$F90,0))</f>
        <v/>
      </c>
      <c r="M90" s="15" t="str">
        <f aca="true">IF($B90="","",IF($I90="Resolved","",IF($C90="","No owner. It will be discussed weekly and fixed never.",IF($F90="","No fix-by date. Nobody has agreed when this stops being true.",IF(AND(ISNUMBER($L90),$L90&gt;0),"Overdue by "&amp;$L90&amp;" days.",IF(AND($J90&lt;&gt;"",TODAY()-$J90&gt;Thresholds!$B$7),"Not reviewed in "&amp;TODAY()-$J90&amp;" days.",IF(AND($G90="No",$E90="High"),"High severity and nobody predicted it.","")))))))</f>
        <v/>
      </c>
    </row>
    <row r="91" customFormat="false" ht="25.5" hidden="false" customHeight="true" outlineLevel="0" collapsed="false">
      <c r="A91" s="10" t="str">
        <f aca="false">IF($B91="","","I-"&amp;ROW()-6)</f>
        <v/>
      </c>
      <c r="B91" s="11"/>
      <c r="C91" s="11"/>
      <c r="D91" s="12"/>
      <c r="E91" s="13"/>
      <c r="F91" s="12"/>
      <c r="G91" s="13"/>
      <c r="H91" s="11"/>
      <c r="I91" s="11"/>
      <c r="J91" s="12"/>
      <c r="K91" s="14" t="str">
        <f aca="true">IF(OR($D91="",$I91="Resolved"),"",TODAY()-$D91)</f>
        <v/>
      </c>
      <c r="L91" s="14" t="str">
        <f aca="true">IF(OR($F91="",$I91="Resolved"),"",IF($F91&lt;TODAY(),TODAY()-$F91,0))</f>
        <v/>
      </c>
      <c r="M91" s="15" t="str">
        <f aca="true">IF($B91="","",IF($I91="Resolved","",IF($C91="","No owner. It will be discussed weekly and fixed never.",IF($F91="","No fix-by date. Nobody has agreed when this stops being true.",IF(AND(ISNUMBER($L91),$L91&gt;0),"Overdue by "&amp;$L91&amp;" days.",IF(AND($J91&lt;&gt;"",TODAY()-$J91&gt;Thresholds!$B$7),"Not reviewed in "&amp;TODAY()-$J91&amp;" days.",IF(AND($G91="No",$E91="High"),"High severity and nobody predicted it.","")))))))</f>
        <v/>
      </c>
    </row>
    <row r="92" customFormat="false" ht="25.5" hidden="false" customHeight="true" outlineLevel="0" collapsed="false">
      <c r="A92" s="10" t="str">
        <f aca="false">IF($B92="","","I-"&amp;ROW()-6)</f>
        <v/>
      </c>
      <c r="B92" s="11"/>
      <c r="C92" s="11"/>
      <c r="D92" s="12"/>
      <c r="E92" s="13"/>
      <c r="F92" s="12"/>
      <c r="G92" s="13"/>
      <c r="H92" s="11"/>
      <c r="I92" s="11"/>
      <c r="J92" s="12"/>
      <c r="K92" s="14" t="str">
        <f aca="true">IF(OR($D92="",$I92="Resolved"),"",TODAY()-$D92)</f>
        <v/>
      </c>
      <c r="L92" s="14" t="str">
        <f aca="true">IF(OR($F92="",$I92="Resolved"),"",IF($F92&lt;TODAY(),TODAY()-$F92,0))</f>
        <v/>
      </c>
      <c r="M92" s="15" t="str">
        <f aca="true">IF($B92="","",IF($I92="Resolved","",IF($C92="","No owner. It will be discussed weekly and fixed never.",IF($F92="","No fix-by date. Nobody has agreed when this stops being true.",IF(AND(ISNUMBER($L92),$L92&gt;0),"Overdue by "&amp;$L92&amp;" days.",IF(AND($J92&lt;&gt;"",TODAY()-$J92&gt;Thresholds!$B$7),"Not reviewed in "&amp;TODAY()-$J92&amp;" days.",IF(AND($G92="No",$E92="High"),"High severity and nobody predicted it.","")))))))</f>
        <v/>
      </c>
    </row>
    <row r="93" customFormat="false" ht="25.5" hidden="false" customHeight="true" outlineLevel="0" collapsed="false">
      <c r="A93" s="10" t="str">
        <f aca="false">IF($B93="","","I-"&amp;ROW()-6)</f>
        <v/>
      </c>
      <c r="B93" s="11"/>
      <c r="C93" s="11"/>
      <c r="D93" s="12"/>
      <c r="E93" s="13"/>
      <c r="F93" s="12"/>
      <c r="G93" s="13"/>
      <c r="H93" s="11"/>
      <c r="I93" s="11"/>
      <c r="J93" s="12"/>
      <c r="K93" s="14" t="str">
        <f aca="true">IF(OR($D93="",$I93="Resolved"),"",TODAY()-$D93)</f>
        <v/>
      </c>
      <c r="L93" s="14" t="str">
        <f aca="true">IF(OR($F93="",$I93="Resolved"),"",IF($F93&lt;TODAY(),TODAY()-$F93,0))</f>
        <v/>
      </c>
      <c r="M93" s="15" t="str">
        <f aca="true">IF($B93="","",IF($I93="Resolved","",IF($C93="","No owner. It will be discussed weekly and fixed never.",IF($F93="","No fix-by date. Nobody has agreed when this stops being true.",IF(AND(ISNUMBER($L93),$L93&gt;0),"Overdue by "&amp;$L93&amp;" days.",IF(AND($J93&lt;&gt;"",TODAY()-$J93&gt;Thresholds!$B$7),"Not reviewed in "&amp;TODAY()-$J93&amp;" days.",IF(AND($G93="No",$E93="High"),"High severity and nobody predicted it.","")))))))</f>
        <v/>
      </c>
    </row>
    <row r="94" customFormat="false" ht="25.5" hidden="false" customHeight="true" outlineLevel="0" collapsed="false">
      <c r="A94" s="10" t="str">
        <f aca="false">IF($B94="","","I-"&amp;ROW()-6)</f>
        <v/>
      </c>
      <c r="B94" s="11"/>
      <c r="C94" s="11"/>
      <c r="D94" s="12"/>
      <c r="E94" s="13"/>
      <c r="F94" s="12"/>
      <c r="G94" s="13"/>
      <c r="H94" s="11"/>
      <c r="I94" s="11"/>
      <c r="J94" s="12"/>
      <c r="K94" s="14" t="str">
        <f aca="true">IF(OR($D94="",$I94="Resolved"),"",TODAY()-$D94)</f>
        <v/>
      </c>
      <c r="L94" s="14" t="str">
        <f aca="true">IF(OR($F94="",$I94="Resolved"),"",IF($F94&lt;TODAY(),TODAY()-$F94,0))</f>
        <v/>
      </c>
      <c r="M94" s="15" t="str">
        <f aca="true">IF($B94="","",IF($I94="Resolved","",IF($C94="","No owner. It will be discussed weekly and fixed never.",IF($F94="","No fix-by date. Nobody has agreed when this stops being true.",IF(AND(ISNUMBER($L94),$L94&gt;0),"Overdue by "&amp;$L94&amp;" days.",IF(AND($J94&lt;&gt;"",TODAY()-$J94&gt;Thresholds!$B$7),"Not reviewed in "&amp;TODAY()-$J94&amp;" days.",IF(AND($G94="No",$E94="High"),"High severity and nobody predicted it.","")))))))</f>
        <v/>
      </c>
    </row>
    <row r="95" customFormat="false" ht="25.5" hidden="false" customHeight="true" outlineLevel="0" collapsed="false">
      <c r="A95" s="10" t="str">
        <f aca="false">IF($B95="","","I-"&amp;ROW()-6)</f>
        <v/>
      </c>
      <c r="B95" s="11"/>
      <c r="C95" s="11"/>
      <c r="D95" s="12"/>
      <c r="E95" s="13"/>
      <c r="F95" s="12"/>
      <c r="G95" s="13"/>
      <c r="H95" s="11"/>
      <c r="I95" s="11"/>
      <c r="J95" s="12"/>
      <c r="K95" s="14" t="str">
        <f aca="true">IF(OR($D95="",$I95="Resolved"),"",TODAY()-$D95)</f>
        <v/>
      </c>
      <c r="L95" s="14" t="str">
        <f aca="true">IF(OR($F95="",$I95="Resolved"),"",IF($F95&lt;TODAY(),TODAY()-$F95,0))</f>
        <v/>
      </c>
      <c r="M95" s="15" t="str">
        <f aca="true">IF($B95="","",IF($I95="Resolved","",IF($C95="","No owner. It will be discussed weekly and fixed never.",IF($F95="","No fix-by date. Nobody has agreed when this stops being true.",IF(AND(ISNUMBER($L95),$L95&gt;0),"Overdue by "&amp;$L95&amp;" days.",IF(AND($J95&lt;&gt;"",TODAY()-$J95&gt;Thresholds!$B$7),"Not reviewed in "&amp;TODAY()-$J95&amp;" days.",IF(AND($G95="No",$E95="High"),"High severity and nobody predicted it.","")))))))</f>
        <v/>
      </c>
    </row>
    <row r="96" customFormat="false" ht="25.5" hidden="false" customHeight="true" outlineLevel="0" collapsed="false">
      <c r="A96" s="10" t="str">
        <f aca="false">IF($B96="","","I-"&amp;ROW()-6)</f>
        <v/>
      </c>
      <c r="B96" s="11"/>
      <c r="C96" s="11"/>
      <c r="D96" s="12"/>
      <c r="E96" s="13"/>
      <c r="F96" s="12"/>
      <c r="G96" s="13"/>
      <c r="H96" s="11"/>
      <c r="I96" s="11"/>
      <c r="J96" s="12"/>
      <c r="K96" s="14" t="str">
        <f aca="true">IF(OR($D96="",$I96="Resolved"),"",TODAY()-$D96)</f>
        <v/>
      </c>
      <c r="L96" s="14" t="str">
        <f aca="true">IF(OR($F96="",$I96="Resolved"),"",IF($F96&lt;TODAY(),TODAY()-$F96,0))</f>
        <v/>
      </c>
      <c r="M96" s="15" t="str">
        <f aca="true">IF($B96="","",IF($I96="Resolved","",IF($C96="","No owner. It will be discussed weekly and fixed never.",IF($F96="","No fix-by date. Nobody has agreed when this stops being true.",IF(AND(ISNUMBER($L96),$L96&gt;0),"Overdue by "&amp;$L96&amp;" days.",IF(AND($J96&lt;&gt;"",TODAY()-$J96&gt;Thresholds!$B$7),"Not reviewed in "&amp;TODAY()-$J96&amp;" days.",IF(AND($G96="No",$E96="High"),"High severity and nobody predicted it.","")))))))</f>
        <v/>
      </c>
    </row>
    <row r="97" customFormat="false" ht="25.5" hidden="false" customHeight="true" outlineLevel="0" collapsed="false">
      <c r="A97" s="10" t="str">
        <f aca="false">IF($B97="","","I-"&amp;ROW()-6)</f>
        <v/>
      </c>
      <c r="B97" s="11"/>
      <c r="C97" s="11"/>
      <c r="D97" s="12"/>
      <c r="E97" s="13"/>
      <c r="F97" s="12"/>
      <c r="G97" s="13"/>
      <c r="H97" s="11"/>
      <c r="I97" s="11"/>
      <c r="J97" s="12"/>
      <c r="K97" s="14" t="str">
        <f aca="true">IF(OR($D97="",$I97="Resolved"),"",TODAY()-$D97)</f>
        <v/>
      </c>
      <c r="L97" s="14" t="str">
        <f aca="true">IF(OR($F97="",$I97="Resolved"),"",IF($F97&lt;TODAY(),TODAY()-$F97,0))</f>
        <v/>
      </c>
      <c r="M97" s="15" t="str">
        <f aca="true">IF($B97="","",IF($I97="Resolved","",IF($C97="","No owner. It will be discussed weekly and fixed never.",IF($F97="","No fix-by date. Nobody has agreed when this stops being true.",IF(AND(ISNUMBER($L97),$L97&gt;0),"Overdue by "&amp;$L97&amp;" days.",IF(AND($J97&lt;&gt;"",TODAY()-$J97&gt;Thresholds!$B$7),"Not reviewed in "&amp;TODAY()-$J97&amp;" days.",IF(AND($G97="No",$E97="High"),"High severity and nobody predicted it.","")))))))</f>
        <v/>
      </c>
    </row>
    <row r="98" customFormat="false" ht="25.5" hidden="false" customHeight="true" outlineLevel="0" collapsed="false">
      <c r="A98" s="10" t="str">
        <f aca="false">IF($B98="","","I-"&amp;ROW()-6)</f>
        <v/>
      </c>
      <c r="B98" s="11"/>
      <c r="C98" s="11"/>
      <c r="D98" s="12"/>
      <c r="E98" s="13"/>
      <c r="F98" s="12"/>
      <c r="G98" s="13"/>
      <c r="H98" s="11"/>
      <c r="I98" s="11"/>
      <c r="J98" s="12"/>
      <c r="K98" s="14" t="str">
        <f aca="true">IF(OR($D98="",$I98="Resolved"),"",TODAY()-$D98)</f>
        <v/>
      </c>
      <c r="L98" s="14" t="str">
        <f aca="true">IF(OR($F98="",$I98="Resolved"),"",IF($F98&lt;TODAY(),TODAY()-$F98,0))</f>
        <v/>
      </c>
      <c r="M98" s="15" t="str">
        <f aca="true">IF($B98="","",IF($I98="Resolved","",IF($C98="","No owner. It will be discussed weekly and fixed never.",IF($F98="","No fix-by date. Nobody has agreed when this stops being true.",IF(AND(ISNUMBER($L98),$L98&gt;0),"Overdue by "&amp;$L98&amp;" days.",IF(AND($J98&lt;&gt;"",TODAY()-$J98&gt;Thresholds!$B$7),"Not reviewed in "&amp;TODAY()-$J98&amp;" days.",IF(AND($G98="No",$E98="High"),"High severity and nobody predicted it.","")))))))</f>
        <v/>
      </c>
    </row>
    <row r="99" customFormat="false" ht="25.5" hidden="false" customHeight="true" outlineLevel="0" collapsed="false">
      <c r="A99" s="10" t="str">
        <f aca="false">IF($B99="","","I-"&amp;ROW()-6)</f>
        <v/>
      </c>
      <c r="B99" s="11"/>
      <c r="C99" s="11"/>
      <c r="D99" s="12"/>
      <c r="E99" s="13"/>
      <c r="F99" s="12"/>
      <c r="G99" s="13"/>
      <c r="H99" s="11"/>
      <c r="I99" s="11"/>
      <c r="J99" s="12"/>
      <c r="K99" s="14" t="str">
        <f aca="true">IF(OR($D99="",$I99="Resolved"),"",TODAY()-$D99)</f>
        <v/>
      </c>
      <c r="L99" s="14" t="str">
        <f aca="true">IF(OR($F99="",$I99="Resolved"),"",IF($F99&lt;TODAY(),TODAY()-$F99,0))</f>
        <v/>
      </c>
      <c r="M99" s="15" t="str">
        <f aca="true">IF($B99="","",IF($I99="Resolved","",IF($C99="","No owner. It will be discussed weekly and fixed never.",IF($F99="","No fix-by date. Nobody has agreed when this stops being true.",IF(AND(ISNUMBER($L99),$L99&gt;0),"Overdue by "&amp;$L99&amp;" days.",IF(AND($J99&lt;&gt;"",TODAY()-$J99&gt;Thresholds!$B$7),"Not reviewed in "&amp;TODAY()-$J99&amp;" days.",IF(AND($G99="No",$E99="High"),"High severity and nobody predicted it.","")))))))</f>
        <v/>
      </c>
    </row>
    <row r="100" customFormat="false" ht="25.5" hidden="false" customHeight="true" outlineLevel="0" collapsed="false">
      <c r="A100" s="10" t="str">
        <f aca="false">IF($B100="","","I-"&amp;ROW()-6)</f>
        <v/>
      </c>
      <c r="B100" s="11"/>
      <c r="C100" s="11"/>
      <c r="D100" s="12"/>
      <c r="E100" s="13"/>
      <c r="F100" s="12"/>
      <c r="G100" s="13"/>
      <c r="H100" s="11"/>
      <c r="I100" s="11"/>
      <c r="J100" s="12"/>
      <c r="K100" s="14" t="str">
        <f aca="true">IF(OR($D100="",$I100="Resolved"),"",TODAY()-$D100)</f>
        <v/>
      </c>
      <c r="L100" s="14" t="str">
        <f aca="true">IF(OR($F100="",$I100="Resolved"),"",IF($F100&lt;TODAY(),TODAY()-$F100,0))</f>
        <v/>
      </c>
      <c r="M100" s="15" t="str">
        <f aca="true">IF($B100="","",IF($I100="Resolved","",IF($C100="","No owner. It will be discussed weekly and fixed never.",IF($F100="","No fix-by date. Nobody has agreed when this stops being true.",IF(AND(ISNUMBER($L100),$L100&gt;0),"Overdue by "&amp;$L100&amp;" days.",IF(AND($J100&lt;&gt;"",TODAY()-$J100&gt;Thresholds!$B$7),"Not reviewed in "&amp;TODAY()-$J100&amp;" days.",IF(AND($G100="No",$E100="High"),"High severity and nobody predicted it.","")))))))</f>
        <v/>
      </c>
    </row>
    <row r="101" customFormat="false" ht="25.5" hidden="false" customHeight="true" outlineLevel="0" collapsed="false">
      <c r="A101" s="10" t="str">
        <f aca="false">IF($B101="","","I-"&amp;ROW()-6)</f>
        <v/>
      </c>
      <c r="B101" s="11"/>
      <c r="C101" s="11"/>
      <c r="D101" s="12"/>
      <c r="E101" s="13"/>
      <c r="F101" s="12"/>
      <c r="G101" s="13"/>
      <c r="H101" s="11"/>
      <c r="I101" s="11"/>
      <c r="J101" s="12"/>
      <c r="K101" s="14" t="str">
        <f aca="true">IF(OR($D101="",$I101="Resolved"),"",TODAY()-$D101)</f>
        <v/>
      </c>
      <c r="L101" s="14" t="str">
        <f aca="true">IF(OR($F101="",$I101="Resolved"),"",IF($F101&lt;TODAY(),TODAY()-$F101,0))</f>
        <v/>
      </c>
      <c r="M101" s="15" t="str">
        <f aca="true">IF($B101="","",IF($I101="Resolved","",IF($C101="","No owner. It will be discussed weekly and fixed never.",IF($F101="","No fix-by date. Nobody has agreed when this stops being true.",IF(AND(ISNUMBER($L101),$L101&gt;0),"Overdue by "&amp;$L101&amp;" days.",IF(AND($J101&lt;&gt;"",TODAY()-$J101&gt;Thresholds!$B$7),"Not reviewed in "&amp;TODAY()-$J101&amp;" days.",IF(AND($G101="No",$E101="High"),"High severity and nobody predicted it.","")))))))</f>
        <v/>
      </c>
    </row>
    <row r="102" customFormat="false" ht="25.5" hidden="false" customHeight="true" outlineLevel="0" collapsed="false">
      <c r="A102" s="10" t="str">
        <f aca="false">IF($B102="","","I-"&amp;ROW()-6)</f>
        <v/>
      </c>
      <c r="B102" s="11"/>
      <c r="C102" s="11"/>
      <c r="D102" s="12"/>
      <c r="E102" s="13"/>
      <c r="F102" s="12"/>
      <c r="G102" s="13"/>
      <c r="H102" s="11"/>
      <c r="I102" s="11"/>
      <c r="J102" s="12"/>
      <c r="K102" s="14" t="str">
        <f aca="true">IF(OR($D102="",$I102="Resolved"),"",TODAY()-$D102)</f>
        <v/>
      </c>
      <c r="L102" s="14" t="str">
        <f aca="true">IF(OR($F102="",$I102="Resolved"),"",IF($F102&lt;TODAY(),TODAY()-$F102,0))</f>
        <v/>
      </c>
      <c r="M102" s="15" t="str">
        <f aca="true">IF($B102="","",IF($I102="Resolved","",IF($C102="","No owner. It will be discussed weekly and fixed never.",IF($F102="","No fix-by date. Nobody has agreed when this stops being true.",IF(AND(ISNUMBER($L102),$L102&gt;0),"Overdue by "&amp;$L102&amp;" days.",IF(AND($J102&lt;&gt;"",TODAY()-$J102&gt;Thresholds!$B$7),"Not reviewed in "&amp;TODAY()-$J102&amp;" days.",IF(AND($G102="No",$E102="High"),"High severity and nobody predicted it.","")))))))</f>
        <v/>
      </c>
    </row>
    <row r="103" customFormat="false" ht="25.5" hidden="false" customHeight="true" outlineLevel="0" collapsed="false">
      <c r="A103" s="10" t="str">
        <f aca="false">IF($B103="","","I-"&amp;ROW()-6)</f>
        <v/>
      </c>
      <c r="B103" s="11"/>
      <c r="C103" s="11"/>
      <c r="D103" s="12"/>
      <c r="E103" s="13"/>
      <c r="F103" s="12"/>
      <c r="G103" s="13"/>
      <c r="H103" s="11"/>
      <c r="I103" s="11"/>
      <c r="J103" s="12"/>
      <c r="K103" s="14" t="str">
        <f aca="true">IF(OR($D103="",$I103="Resolved"),"",TODAY()-$D103)</f>
        <v/>
      </c>
      <c r="L103" s="14" t="str">
        <f aca="true">IF(OR($F103="",$I103="Resolved"),"",IF($F103&lt;TODAY(),TODAY()-$F103,0))</f>
        <v/>
      </c>
      <c r="M103" s="15" t="str">
        <f aca="true">IF($B103="","",IF($I103="Resolved","",IF($C103="","No owner. It will be discussed weekly and fixed never.",IF($F103="","No fix-by date. Nobody has agreed when this stops being true.",IF(AND(ISNUMBER($L103),$L103&gt;0),"Overdue by "&amp;$L103&amp;" days.",IF(AND($J103&lt;&gt;"",TODAY()-$J103&gt;Thresholds!$B$7),"Not reviewed in "&amp;TODAY()-$J103&amp;" days.",IF(AND($G103="No",$E103="High"),"High severity and nobody predicted it.","")))))))</f>
        <v/>
      </c>
    </row>
    <row r="104" customFormat="false" ht="25.5" hidden="false" customHeight="true" outlineLevel="0" collapsed="false">
      <c r="A104" s="10" t="str">
        <f aca="false">IF($B104="","","I-"&amp;ROW()-6)</f>
        <v/>
      </c>
      <c r="B104" s="11"/>
      <c r="C104" s="11"/>
      <c r="D104" s="12"/>
      <c r="E104" s="13"/>
      <c r="F104" s="12"/>
      <c r="G104" s="13"/>
      <c r="H104" s="11"/>
      <c r="I104" s="11"/>
      <c r="J104" s="12"/>
      <c r="K104" s="14" t="str">
        <f aca="true">IF(OR($D104="",$I104="Resolved"),"",TODAY()-$D104)</f>
        <v/>
      </c>
      <c r="L104" s="14" t="str">
        <f aca="true">IF(OR($F104="",$I104="Resolved"),"",IF($F104&lt;TODAY(),TODAY()-$F104,0))</f>
        <v/>
      </c>
      <c r="M104" s="15" t="str">
        <f aca="true">IF($B104="","",IF($I104="Resolved","",IF($C104="","No owner. It will be discussed weekly and fixed never.",IF($F104="","No fix-by date. Nobody has agreed when this stops being true.",IF(AND(ISNUMBER($L104),$L104&gt;0),"Overdue by "&amp;$L104&amp;" days.",IF(AND($J104&lt;&gt;"",TODAY()-$J104&gt;Thresholds!$B$7),"Not reviewed in "&amp;TODAY()-$J104&amp;" days.",IF(AND($G104="No",$E104="High"),"High severity and nobody predicted it.","")))))))</f>
        <v/>
      </c>
    </row>
    <row r="105" customFormat="false" ht="25.5" hidden="false" customHeight="true" outlineLevel="0" collapsed="false">
      <c r="A105" s="10" t="str">
        <f aca="false">IF($B105="","","I-"&amp;ROW()-6)</f>
        <v/>
      </c>
      <c r="B105" s="11"/>
      <c r="C105" s="11"/>
      <c r="D105" s="12"/>
      <c r="E105" s="13"/>
      <c r="F105" s="12"/>
      <c r="G105" s="13"/>
      <c r="H105" s="11"/>
      <c r="I105" s="11"/>
      <c r="J105" s="12"/>
      <c r="K105" s="14" t="str">
        <f aca="true">IF(OR($D105="",$I105="Resolved"),"",TODAY()-$D105)</f>
        <v/>
      </c>
      <c r="L105" s="14" t="str">
        <f aca="true">IF(OR($F105="",$I105="Resolved"),"",IF($F105&lt;TODAY(),TODAY()-$F105,0))</f>
        <v/>
      </c>
      <c r="M105" s="15" t="str">
        <f aca="true">IF($B105="","",IF($I105="Resolved","",IF($C105="","No owner. It will be discussed weekly and fixed never.",IF($F105="","No fix-by date. Nobody has agreed when this stops being true.",IF(AND(ISNUMBER($L105),$L105&gt;0),"Overdue by "&amp;$L105&amp;" days.",IF(AND($J105&lt;&gt;"",TODAY()-$J105&gt;Thresholds!$B$7),"Not reviewed in "&amp;TODAY()-$J105&amp;" days.",IF(AND($G105="No",$E105="High"),"High severity and nobody predicted it.","")))))))</f>
        <v/>
      </c>
    </row>
    <row r="106" customFormat="false" ht="25.5" hidden="false" customHeight="true" outlineLevel="0" collapsed="false">
      <c r="A106" s="10" t="str">
        <f aca="false">IF($B106="","","I-"&amp;ROW()-6)</f>
        <v/>
      </c>
      <c r="B106" s="11"/>
      <c r="C106" s="11"/>
      <c r="D106" s="12"/>
      <c r="E106" s="13"/>
      <c r="F106" s="12"/>
      <c r="G106" s="13"/>
      <c r="H106" s="11"/>
      <c r="I106" s="11"/>
      <c r="J106" s="12"/>
      <c r="K106" s="14" t="str">
        <f aca="true">IF(OR($D106="",$I106="Resolved"),"",TODAY()-$D106)</f>
        <v/>
      </c>
      <c r="L106" s="14" t="str">
        <f aca="true">IF(OR($F106="",$I106="Resolved"),"",IF($F106&lt;TODAY(),TODAY()-$F106,0))</f>
        <v/>
      </c>
      <c r="M106" s="15" t="str">
        <f aca="true">IF($B106="","",IF($I106="Resolved","",IF($C106="","No owner. It will be discussed weekly and fixed never.",IF($F106="","No fix-by date. Nobody has agreed when this stops being true.",IF(AND(ISNUMBER($L106),$L106&gt;0),"Overdue by "&amp;$L106&amp;" days.",IF(AND($J106&lt;&gt;"",TODAY()-$J106&gt;Thresholds!$B$7),"Not reviewed in "&amp;TODAY()-$J106&amp;" days.",IF(AND($G106="No",$E106="High"),"High severity and nobody predicted it.","")))))))</f>
        <v/>
      </c>
    </row>
  </sheetData>
  <autoFilter ref="A6:M106"/>
  <conditionalFormatting sqref="M7:M106">
    <cfRule type="expression" priority="2" aboveAverage="0" equalAverage="0" bottom="0" percent="0" rank="0" text="" dxfId="7">
      <formula>$M7&lt;&gt;""</formula>
    </cfRule>
  </conditionalFormatting>
  <dataValidations count="2">
    <dataValidation allowBlank="true" errorStyle="stop" operator="between" showDropDown="false" showErrorMessage="false" showInputMessage="false" sqref="E7:E106" type="list">
      <formula1>"Low,Medium,High"</formula1>
      <formula2>0</formula2>
    </dataValidation>
    <dataValidation allowBlank="true" errorStyle="stop" operator="between" showDropDown="false" showErrorMessage="false" showInputMessage="false" sqref="I7:I106" type="list">
      <formula1>"Open,Resolved"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1F1F"/>
    <pageSetUpPr fitToPage="true"/>
  </sheetPr>
  <dimension ref="A1:N106"/>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40"/>
    <col collapsed="false" customWidth="true" hidden="false" outlineLevel="0" max="3" min="3" style="0" width="14"/>
    <col collapsed="false" customWidth="true" hidden="false" outlineLevel="0" max="4" min="4" style="0" width="13"/>
    <col collapsed="false" customWidth="true" hidden="false" outlineLevel="0" max="5" min="5" style="0" width="11"/>
    <col collapsed="false" customWidth="true" hidden="false" outlineLevel="0" max="7" min="6" style="0" width="13"/>
    <col collapsed="false" customWidth="true" hidden="false" outlineLevel="0" max="8" min="8" style="0" width="40"/>
    <col collapsed="false" customWidth="true" hidden="false" outlineLevel="0" max="9" min="9" style="0" width="14"/>
    <col collapsed="false" customWidth="true" hidden="false" outlineLevel="0" max="10" min="10" style="0" width="22"/>
    <col collapsed="false" customWidth="true" hidden="false" outlineLevel="0" max="11" min="11" style="0" width="9"/>
    <col collapsed="false" customWidth="true" hidden="false" outlineLevel="0" max="12" min="12" style="0" width="14"/>
    <col collapsed="false" customWidth="true" hidden="false" outlineLevel="0" max="13" min="13" style="0" width="20"/>
    <col collapsed="false" customWidth="true" hidden="false" outlineLevel="0" max="14" min="14" style="0" width="44"/>
  </cols>
  <sheetData>
    <row r="1" customFormat="false" ht="54" hidden="false" customHeight="true" outlineLevel="0" collapsed="false"/>
    <row r="2" customFormat="false" ht="21" hidden="false" customHeight="true" outlineLevel="0" collapsed="false">
      <c r="A2" s="1" t="s">
        <v>66</v>
      </c>
    </row>
    <row r="3" customFormat="false" ht="13.5" hidden="false" customHeight="true" outlineLevel="0" collapsed="false">
      <c r="A3" s="2" t="s">
        <v>67</v>
      </c>
    </row>
    <row r="4" customFormat="false" ht="3" hidden="false" customHeight="true" outlineLevel="0" collapsed="false">
      <c r="A4" s="3"/>
      <c r="B4" s="3"/>
      <c r="C4" s="3"/>
      <c r="D4" s="3"/>
      <c r="E4" s="3"/>
      <c r="F4" s="3"/>
      <c r="G4" s="3"/>
      <c r="H4" s="3"/>
      <c r="I4" s="3"/>
      <c r="J4" s="3"/>
      <c r="K4" s="3"/>
      <c r="L4" s="3"/>
      <c r="M4" s="3"/>
      <c r="N4" s="3"/>
    </row>
    <row r="5" customFormat="false" ht="9" hidden="false" customHeight="true" outlineLevel="0" collapsed="false"/>
    <row r="6" customFormat="false" ht="30" hidden="false" customHeight="true" outlineLevel="0" collapsed="false">
      <c r="A6" s="8" t="s">
        <v>36</v>
      </c>
      <c r="B6" s="8" t="s">
        <v>68</v>
      </c>
      <c r="C6" s="8" t="s">
        <v>38</v>
      </c>
      <c r="D6" s="8" t="s">
        <v>69</v>
      </c>
      <c r="E6" s="8" t="s">
        <v>70</v>
      </c>
      <c r="F6" s="8" t="s">
        <v>71</v>
      </c>
      <c r="G6" s="8" t="s">
        <v>72</v>
      </c>
      <c r="H6" s="8" t="s">
        <v>73</v>
      </c>
      <c r="I6" s="8" t="s">
        <v>45</v>
      </c>
      <c r="J6" s="8" t="s">
        <v>44</v>
      </c>
      <c r="K6" s="8" t="s">
        <v>74</v>
      </c>
      <c r="L6" s="8" t="s">
        <v>75</v>
      </c>
      <c r="M6" s="8" t="s">
        <v>76</v>
      </c>
      <c r="N6" s="9" t="s">
        <v>48</v>
      </c>
    </row>
    <row r="7" customFormat="false" ht="25.5" hidden="false" customHeight="true" outlineLevel="0" collapsed="false">
      <c r="A7" s="10" t="str">
        <f aca="false">IF($B7="","","R-"&amp;ROW()-6)</f>
        <v>R-1</v>
      </c>
      <c r="B7" s="11" t="s">
        <v>77</v>
      </c>
      <c r="C7" s="11" t="s">
        <v>50</v>
      </c>
      <c r="D7" s="13" t="s">
        <v>57</v>
      </c>
      <c r="E7" s="13" t="s">
        <v>51</v>
      </c>
      <c r="F7" s="12" t="n">
        <v>46281</v>
      </c>
      <c r="G7" s="11" t="s">
        <v>78</v>
      </c>
      <c r="H7" s="11" t="s">
        <v>79</v>
      </c>
      <c r="I7" s="12" t="n">
        <v>46269</v>
      </c>
      <c r="J7" s="11" t="s">
        <v>54</v>
      </c>
      <c r="K7" s="14" t="n">
        <f aca="false">IF(OR($D7="",$E7=""),"",IF($D7="Low",1,IF($D7="Medium",2,IF($D7="High",3,"")))*IF($E7="Low",1,IF($E7="Medium",2,IF($E7="High",3,""))))</f>
        <v>6</v>
      </c>
      <c r="L7" s="14" t="n">
        <f aca="true">IF($I7="","",TODAY()-$I7)</f>
        <v>3</v>
      </c>
      <c r="M7" s="14" t="str">
        <f aca="true">IF($B7="","",IF($F7="","No date set",IF($F7&lt;TODAY(),"Passed "&amp;TODAY()-$F7&amp;" days ago","In "&amp;$F7-TODAY()&amp;" days")))</f>
        <v>In 9 days</v>
      </c>
      <c r="N7" s="15" t="str">
        <f aca="true">IF($B7="","",IF($J7&lt;&gt;"Open","",IF($F7="","No trigger date. This is a worry, not a risk.",IF($F7&lt;TODAY(),"Trigger passed. It is an issue or it is fiction.",IF(AND(ISNUMBER($K7),$K7&gt;=Thresholds!$B$9,$H7=""),"Score "&amp;$K7&amp;" with no response written down.",IF(AND(ISNUMBER($L7),$L7&gt;Thresholds!$B$7),"Not reviewed in "&amp;$L7&amp;" days.",""))))))</f>
        <v/>
      </c>
    </row>
    <row r="8" customFormat="false" ht="25.5" hidden="false" customHeight="true" outlineLevel="0" collapsed="false">
      <c r="A8" s="10" t="str">
        <f aca="false">IF($B8="","","R-"&amp;ROW()-6)</f>
        <v>R-2</v>
      </c>
      <c r="B8" s="11" t="s">
        <v>80</v>
      </c>
      <c r="C8" s="11" t="s">
        <v>61</v>
      </c>
      <c r="D8" s="13" t="s">
        <v>65</v>
      </c>
      <c r="E8" s="13" t="s">
        <v>51</v>
      </c>
      <c r="F8" s="12" t="n">
        <v>46332</v>
      </c>
      <c r="G8" s="11" t="s">
        <v>78</v>
      </c>
      <c r="H8" s="11" t="s">
        <v>81</v>
      </c>
      <c r="I8" s="12" t="n">
        <v>46242</v>
      </c>
      <c r="J8" s="11" t="s">
        <v>54</v>
      </c>
      <c r="K8" s="14" t="n">
        <f aca="false">IF(OR($D8="",$E8=""),"",IF($D8="Low",1,IF($D8="Medium",2,IF($D8="High",3,"")))*IF($E8="Low",1,IF($E8="Medium",2,IF($E8="High",3,""))))</f>
        <v>3</v>
      </c>
      <c r="L8" s="14" t="n">
        <f aca="true">IF($I8="","",TODAY()-$I8)</f>
        <v>30</v>
      </c>
      <c r="M8" s="14" t="str">
        <f aca="true">IF($B8="","",IF($F8="","No date set",IF($F8&lt;TODAY(),"Passed "&amp;TODAY()-$F8&amp;" days ago","In "&amp;$F8-TODAY()&amp;" days")))</f>
        <v>In 60 days</v>
      </c>
      <c r="N8" s="15" t="str">
        <f aca="true">IF($B8="","",IF($J8&lt;&gt;"Open","",IF($F8="","No trigger date. This is a worry, not a risk.",IF($F8&lt;TODAY(),"Trigger passed. It is an issue or it is fiction.",IF(AND(ISNUMBER($K8),$K8&gt;=Thresholds!$B$9,$H8=""),"Score "&amp;$K8&amp;" with no response written down.",IF(AND(ISNUMBER($L8),$L8&gt;Thresholds!$B$7),"Not reviewed in "&amp;$L8&amp;" days.",""))))))</f>
        <v>Not reviewed in 30 days.</v>
      </c>
    </row>
    <row r="9" customFormat="false" ht="25.5" hidden="false" customHeight="true" outlineLevel="0" collapsed="false">
      <c r="A9" s="10" t="str">
        <f aca="false">IF($B9="","","R-"&amp;ROW()-6)</f>
        <v>R-3</v>
      </c>
      <c r="B9" s="11" t="s">
        <v>82</v>
      </c>
      <c r="C9" s="11" t="s">
        <v>61</v>
      </c>
      <c r="D9" s="13" t="s">
        <v>51</v>
      </c>
      <c r="E9" s="13" t="s">
        <v>57</v>
      </c>
      <c r="F9" s="12" t="n">
        <v>46266</v>
      </c>
      <c r="G9" s="11" t="s">
        <v>78</v>
      </c>
      <c r="H9" s="11"/>
      <c r="I9" s="12" t="n">
        <v>46252</v>
      </c>
      <c r="J9" s="11" t="s">
        <v>54</v>
      </c>
      <c r="K9" s="14" t="n">
        <f aca="false">IF(OR($D9="",$E9=""),"",IF($D9="Low",1,IF($D9="Medium",2,IF($D9="High",3,"")))*IF($E9="Low",1,IF($E9="Medium",2,IF($E9="High",3,""))))</f>
        <v>6</v>
      </c>
      <c r="L9" s="14" t="n">
        <f aca="true">IF($I9="","",TODAY()-$I9)</f>
        <v>20</v>
      </c>
      <c r="M9" s="14" t="str">
        <f aca="true">IF($B9="","",IF($F9="","No date set",IF($F9&lt;TODAY(),"Passed "&amp;TODAY()-$F9&amp;" days ago","In "&amp;$F9-TODAY()&amp;" days")))</f>
        <v>Passed 6 days ago</v>
      </c>
      <c r="N9" s="15" t="str">
        <f aca="true">IF($B9="","",IF($J9&lt;&gt;"Open","",IF($F9="","No trigger date. This is a worry, not a risk.",IF($F9&lt;TODAY(),"Trigger passed. It is an issue or it is fiction.",IF(AND(ISNUMBER($K9),$K9&gt;=Thresholds!$B$9,$H9=""),"Score "&amp;$K9&amp;" with no response written down.",IF(AND(ISNUMBER($L9),$L9&gt;Thresholds!$B$7),"Not reviewed in "&amp;$L9&amp;" days.",""))))))</f>
        <v>Trigger passed. It is an issue or it is fiction.</v>
      </c>
    </row>
    <row r="10" customFormat="false" ht="25.5" hidden="false" customHeight="true" outlineLevel="0" collapsed="false">
      <c r="A10" s="10" t="str">
        <f aca="false">IF($B10="","","R-"&amp;ROW()-6)</f>
        <v>R-4</v>
      </c>
      <c r="B10" s="11" t="s">
        <v>83</v>
      </c>
      <c r="C10" s="11" t="s">
        <v>56</v>
      </c>
      <c r="D10" s="13" t="s">
        <v>65</v>
      </c>
      <c r="E10" s="13" t="s">
        <v>51</v>
      </c>
      <c r="F10" s="12"/>
      <c r="G10" s="11" t="s">
        <v>84</v>
      </c>
      <c r="H10" s="11" t="s">
        <v>85</v>
      </c>
      <c r="I10" s="12" t="n">
        <v>46270</v>
      </c>
      <c r="J10" s="11" t="s">
        <v>54</v>
      </c>
      <c r="K10" s="14" t="n">
        <f aca="false">IF(OR($D10="",$E10=""),"",IF($D10="Low",1,IF($D10="Medium",2,IF($D10="High",3,"")))*IF($E10="Low",1,IF($E10="Medium",2,IF($E10="High",3,""))))</f>
        <v>3</v>
      </c>
      <c r="L10" s="14" t="n">
        <f aca="true">IF($I10="","",TODAY()-$I10)</f>
        <v>2</v>
      </c>
      <c r="M10" s="14" t="str">
        <f aca="true">IF($B10="","",IF($F10="","No date set",IF($F10&lt;TODAY(),"Passed "&amp;TODAY()-$F10&amp;" days ago","In "&amp;$F10-TODAY()&amp;" days")))</f>
        <v>No date set</v>
      </c>
      <c r="N10" s="15" t="str">
        <f aca="true">IF($B10="","",IF($J10&lt;&gt;"Open","",IF($F10="","No trigger date. This is a worry, not a risk.",IF($F10&lt;TODAY(),"Trigger passed. It is an issue or it is fiction.",IF(AND(ISNUMBER($K10),$K10&gt;=Thresholds!$B$9,$H10=""),"Score "&amp;$K10&amp;" with no response written down.",IF(AND(ISNUMBER($L10),$L10&gt;Thresholds!$B$7),"Not reviewed in "&amp;$L10&amp;" days.",""))))))</f>
        <v>No trigger date. This is a worry, not a risk.</v>
      </c>
    </row>
    <row r="11" customFormat="false" ht="25.5" hidden="false" customHeight="true" outlineLevel="0" collapsed="false">
      <c r="A11" s="10" t="str">
        <f aca="false">IF($B11="","","R-"&amp;ROW()-6)</f>
        <v>R-5</v>
      </c>
      <c r="B11" s="11" t="s">
        <v>86</v>
      </c>
      <c r="C11" s="11" t="s">
        <v>61</v>
      </c>
      <c r="D11" s="13" t="s">
        <v>65</v>
      </c>
      <c r="E11" s="13" t="s">
        <v>57</v>
      </c>
      <c r="F11" s="12" t="n">
        <v>46317</v>
      </c>
      <c r="G11" s="11" t="s">
        <v>87</v>
      </c>
      <c r="H11" s="11" t="s">
        <v>88</v>
      </c>
      <c r="I11" s="12" t="n">
        <v>46268</v>
      </c>
      <c r="J11" s="11" t="s">
        <v>54</v>
      </c>
      <c r="K11" s="14" t="n">
        <f aca="false">IF(OR($D11="",$E11=""),"",IF($D11="Low",1,IF($D11="Medium",2,IF($D11="High",3,"")))*IF($E11="Low",1,IF($E11="Medium",2,IF($E11="High",3,""))))</f>
        <v>2</v>
      </c>
      <c r="L11" s="14" t="n">
        <f aca="true">IF($I11="","",TODAY()-$I11)</f>
        <v>4</v>
      </c>
      <c r="M11" s="14" t="str">
        <f aca="true">IF($B11="","",IF($F11="","No date set",IF($F11&lt;TODAY(),"Passed "&amp;TODAY()-$F11&amp;" days ago","In "&amp;$F11-TODAY()&amp;" days")))</f>
        <v>In 45 days</v>
      </c>
      <c r="N11" s="15" t="str">
        <f aca="true">IF($B11="","",IF($J11&lt;&gt;"Open","",IF($F11="","No trigger date. This is a worry, not a risk.",IF($F11&lt;TODAY(),"Trigger passed. It is an issue or it is fiction.",IF(AND(ISNUMBER($K11),$K11&gt;=Thresholds!$B$9,$H11=""),"Score "&amp;$K11&amp;" with no response written down.",IF(AND(ISNUMBER($L11),$L11&gt;Thresholds!$B$7),"Not reviewed in "&amp;$L11&amp;" days.",""))))))</f>
        <v/>
      </c>
    </row>
    <row r="12" customFormat="false" ht="25.5" hidden="false" customHeight="true" outlineLevel="0" collapsed="false">
      <c r="A12" s="10" t="str">
        <f aca="false">IF($B12="","","R-"&amp;ROW()-6)</f>
        <v/>
      </c>
      <c r="B12" s="11"/>
      <c r="C12" s="11"/>
      <c r="D12" s="13"/>
      <c r="E12" s="13"/>
      <c r="F12" s="12"/>
      <c r="G12" s="11"/>
      <c r="H12" s="11"/>
      <c r="I12" s="12"/>
      <c r="J12" s="11"/>
      <c r="K12" s="14" t="str">
        <f aca="false">IF(OR($D12="",$E12=""),"",IF($D12="Low",1,IF($D12="Medium",2,IF($D12="High",3,"")))*IF($E12="Low",1,IF($E12="Medium",2,IF($E12="High",3,""))))</f>
        <v/>
      </c>
      <c r="L12" s="14" t="str">
        <f aca="true">IF($I12="","",TODAY()-$I12)</f>
        <v/>
      </c>
      <c r="M12" s="14" t="str">
        <f aca="true">IF($B12="","",IF($F12="","No date set",IF($F12&lt;TODAY(),"Passed "&amp;TODAY()-$F12&amp;" days ago","In "&amp;$F12-TODAY()&amp;" days")))</f>
        <v/>
      </c>
      <c r="N12" s="15" t="str">
        <f aca="true">IF($B12="","",IF($J12&lt;&gt;"Open","",IF($F12="","No trigger date. This is a worry, not a risk.",IF($F12&lt;TODAY(),"Trigger passed. It is an issue or it is fiction.",IF(AND(ISNUMBER($K12),$K12&gt;=Thresholds!$B$9,$H12=""),"Score "&amp;$K12&amp;" with no response written down.",IF(AND(ISNUMBER($L12),$L12&gt;Thresholds!$B$7),"Not reviewed in "&amp;$L12&amp;" days.",""))))))</f>
        <v/>
      </c>
    </row>
    <row r="13" customFormat="false" ht="25.5" hidden="false" customHeight="true" outlineLevel="0" collapsed="false">
      <c r="A13" s="10" t="str">
        <f aca="false">IF($B13="","","R-"&amp;ROW()-6)</f>
        <v/>
      </c>
      <c r="B13" s="11"/>
      <c r="C13" s="11"/>
      <c r="D13" s="13"/>
      <c r="E13" s="13"/>
      <c r="F13" s="12"/>
      <c r="G13" s="11"/>
      <c r="H13" s="11"/>
      <c r="I13" s="12"/>
      <c r="J13" s="11"/>
      <c r="K13" s="14" t="str">
        <f aca="false">IF(OR($D13="",$E13=""),"",IF($D13="Low",1,IF($D13="Medium",2,IF($D13="High",3,"")))*IF($E13="Low",1,IF($E13="Medium",2,IF($E13="High",3,""))))</f>
        <v/>
      </c>
      <c r="L13" s="14" t="str">
        <f aca="true">IF($I13="","",TODAY()-$I13)</f>
        <v/>
      </c>
      <c r="M13" s="14" t="str">
        <f aca="true">IF($B13="","",IF($F13="","No date set",IF($F13&lt;TODAY(),"Passed "&amp;TODAY()-$F13&amp;" days ago","In "&amp;$F13-TODAY()&amp;" days")))</f>
        <v/>
      </c>
      <c r="N13" s="15" t="str">
        <f aca="true">IF($B13="","",IF($J13&lt;&gt;"Open","",IF($F13="","No trigger date. This is a worry, not a risk.",IF($F13&lt;TODAY(),"Trigger passed. It is an issue or it is fiction.",IF(AND(ISNUMBER($K13),$K13&gt;=Thresholds!$B$9,$H13=""),"Score "&amp;$K13&amp;" with no response written down.",IF(AND(ISNUMBER($L13),$L13&gt;Thresholds!$B$7),"Not reviewed in "&amp;$L13&amp;" days.",""))))))</f>
        <v/>
      </c>
    </row>
    <row r="14" customFormat="false" ht="25.5" hidden="false" customHeight="true" outlineLevel="0" collapsed="false">
      <c r="A14" s="10" t="str">
        <f aca="false">IF($B14="","","R-"&amp;ROW()-6)</f>
        <v/>
      </c>
      <c r="B14" s="11"/>
      <c r="C14" s="11"/>
      <c r="D14" s="13"/>
      <c r="E14" s="13"/>
      <c r="F14" s="12"/>
      <c r="G14" s="11"/>
      <c r="H14" s="11"/>
      <c r="I14" s="12"/>
      <c r="J14" s="11"/>
      <c r="K14" s="14" t="str">
        <f aca="false">IF(OR($D14="",$E14=""),"",IF($D14="Low",1,IF($D14="Medium",2,IF($D14="High",3,"")))*IF($E14="Low",1,IF($E14="Medium",2,IF($E14="High",3,""))))</f>
        <v/>
      </c>
      <c r="L14" s="14" t="str">
        <f aca="true">IF($I14="","",TODAY()-$I14)</f>
        <v/>
      </c>
      <c r="M14" s="14" t="str">
        <f aca="true">IF($B14="","",IF($F14="","No date set",IF($F14&lt;TODAY(),"Passed "&amp;TODAY()-$F14&amp;" days ago","In "&amp;$F14-TODAY()&amp;" days")))</f>
        <v/>
      </c>
      <c r="N14" s="15" t="str">
        <f aca="true">IF($B14="","",IF($J14&lt;&gt;"Open","",IF($F14="","No trigger date. This is a worry, not a risk.",IF($F14&lt;TODAY(),"Trigger passed. It is an issue or it is fiction.",IF(AND(ISNUMBER($K14),$K14&gt;=Thresholds!$B$9,$H14=""),"Score "&amp;$K14&amp;" with no response written down.",IF(AND(ISNUMBER($L14),$L14&gt;Thresholds!$B$7),"Not reviewed in "&amp;$L14&amp;" days.",""))))))</f>
        <v/>
      </c>
    </row>
    <row r="15" customFormat="false" ht="25.5" hidden="false" customHeight="true" outlineLevel="0" collapsed="false">
      <c r="A15" s="10" t="str">
        <f aca="false">IF($B15="","","R-"&amp;ROW()-6)</f>
        <v/>
      </c>
      <c r="B15" s="11"/>
      <c r="C15" s="11"/>
      <c r="D15" s="13"/>
      <c r="E15" s="13"/>
      <c r="F15" s="12"/>
      <c r="G15" s="11"/>
      <c r="H15" s="11"/>
      <c r="I15" s="12"/>
      <c r="J15" s="11"/>
      <c r="K15" s="14" t="str">
        <f aca="false">IF(OR($D15="",$E15=""),"",IF($D15="Low",1,IF($D15="Medium",2,IF($D15="High",3,"")))*IF($E15="Low",1,IF($E15="Medium",2,IF($E15="High",3,""))))</f>
        <v/>
      </c>
      <c r="L15" s="14" t="str">
        <f aca="true">IF($I15="","",TODAY()-$I15)</f>
        <v/>
      </c>
      <c r="M15" s="14" t="str">
        <f aca="true">IF($B15="","",IF($F15="","No date set",IF($F15&lt;TODAY(),"Passed "&amp;TODAY()-$F15&amp;" days ago","In "&amp;$F15-TODAY()&amp;" days")))</f>
        <v/>
      </c>
      <c r="N15" s="15" t="str">
        <f aca="true">IF($B15="","",IF($J15&lt;&gt;"Open","",IF($F15="","No trigger date. This is a worry, not a risk.",IF($F15&lt;TODAY(),"Trigger passed. It is an issue or it is fiction.",IF(AND(ISNUMBER($K15),$K15&gt;=Thresholds!$B$9,$H15=""),"Score "&amp;$K15&amp;" with no response written down.",IF(AND(ISNUMBER($L15),$L15&gt;Thresholds!$B$7),"Not reviewed in "&amp;$L15&amp;" days.",""))))))</f>
        <v/>
      </c>
    </row>
    <row r="16" customFormat="false" ht="25.5" hidden="false" customHeight="true" outlineLevel="0" collapsed="false">
      <c r="A16" s="10" t="str">
        <f aca="false">IF($B16="","","R-"&amp;ROW()-6)</f>
        <v/>
      </c>
      <c r="B16" s="11"/>
      <c r="C16" s="11"/>
      <c r="D16" s="13"/>
      <c r="E16" s="13"/>
      <c r="F16" s="12"/>
      <c r="G16" s="11"/>
      <c r="H16" s="11"/>
      <c r="I16" s="12"/>
      <c r="J16" s="11"/>
      <c r="K16" s="14" t="str">
        <f aca="false">IF(OR($D16="",$E16=""),"",IF($D16="Low",1,IF($D16="Medium",2,IF($D16="High",3,"")))*IF($E16="Low",1,IF($E16="Medium",2,IF($E16="High",3,""))))</f>
        <v/>
      </c>
      <c r="L16" s="14" t="str">
        <f aca="true">IF($I16="","",TODAY()-$I16)</f>
        <v/>
      </c>
      <c r="M16" s="14" t="str">
        <f aca="true">IF($B16="","",IF($F16="","No date set",IF($F16&lt;TODAY(),"Passed "&amp;TODAY()-$F16&amp;" days ago","In "&amp;$F16-TODAY()&amp;" days")))</f>
        <v/>
      </c>
      <c r="N16" s="15" t="str">
        <f aca="true">IF($B16="","",IF($J16&lt;&gt;"Open","",IF($F16="","No trigger date. This is a worry, not a risk.",IF($F16&lt;TODAY(),"Trigger passed. It is an issue or it is fiction.",IF(AND(ISNUMBER($K16),$K16&gt;=Thresholds!$B$9,$H16=""),"Score "&amp;$K16&amp;" with no response written down.",IF(AND(ISNUMBER($L16),$L16&gt;Thresholds!$B$7),"Not reviewed in "&amp;$L16&amp;" days.",""))))))</f>
        <v/>
      </c>
    </row>
    <row r="17" customFormat="false" ht="25.5" hidden="false" customHeight="true" outlineLevel="0" collapsed="false">
      <c r="A17" s="10" t="str">
        <f aca="false">IF($B17="","","R-"&amp;ROW()-6)</f>
        <v/>
      </c>
      <c r="B17" s="11"/>
      <c r="C17" s="11"/>
      <c r="D17" s="13"/>
      <c r="E17" s="13"/>
      <c r="F17" s="12"/>
      <c r="G17" s="11"/>
      <c r="H17" s="11"/>
      <c r="I17" s="12"/>
      <c r="J17" s="11"/>
      <c r="K17" s="14" t="str">
        <f aca="false">IF(OR($D17="",$E17=""),"",IF($D17="Low",1,IF($D17="Medium",2,IF($D17="High",3,"")))*IF($E17="Low",1,IF($E17="Medium",2,IF($E17="High",3,""))))</f>
        <v/>
      </c>
      <c r="L17" s="14" t="str">
        <f aca="true">IF($I17="","",TODAY()-$I17)</f>
        <v/>
      </c>
      <c r="M17" s="14" t="str">
        <f aca="true">IF($B17="","",IF($F17="","No date set",IF($F17&lt;TODAY(),"Passed "&amp;TODAY()-$F17&amp;" days ago","In "&amp;$F17-TODAY()&amp;" days")))</f>
        <v/>
      </c>
      <c r="N17" s="15" t="str">
        <f aca="true">IF($B17="","",IF($J17&lt;&gt;"Open","",IF($F17="","No trigger date. This is a worry, not a risk.",IF($F17&lt;TODAY(),"Trigger passed. It is an issue or it is fiction.",IF(AND(ISNUMBER($K17),$K17&gt;=Thresholds!$B$9,$H17=""),"Score "&amp;$K17&amp;" with no response written down.",IF(AND(ISNUMBER($L17),$L17&gt;Thresholds!$B$7),"Not reviewed in "&amp;$L17&amp;" days.",""))))))</f>
        <v/>
      </c>
    </row>
    <row r="18" customFormat="false" ht="25.5" hidden="false" customHeight="true" outlineLevel="0" collapsed="false">
      <c r="A18" s="10" t="str">
        <f aca="false">IF($B18="","","R-"&amp;ROW()-6)</f>
        <v/>
      </c>
      <c r="B18" s="11"/>
      <c r="C18" s="11"/>
      <c r="D18" s="13"/>
      <c r="E18" s="13"/>
      <c r="F18" s="12"/>
      <c r="G18" s="11"/>
      <c r="H18" s="11"/>
      <c r="I18" s="12"/>
      <c r="J18" s="11"/>
      <c r="K18" s="14" t="str">
        <f aca="false">IF(OR($D18="",$E18=""),"",IF($D18="Low",1,IF($D18="Medium",2,IF($D18="High",3,"")))*IF($E18="Low",1,IF($E18="Medium",2,IF($E18="High",3,""))))</f>
        <v/>
      </c>
      <c r="L18" s="14" t="str">
        <f aca="true">IF($I18="","",TODAY()-$I18)</f>
        <v/>
      </c>
      <c r="M18" s="14" t="str">
        <f aca="true">IF($B18="","",IF($F18="","No date set",IF($F18&lt;TODAY(),"Passed "&amp;TODAY()-$F18&amp;" days ago","In "&amp;$F18-TODAY()&amp;" days")))</f>
        <v/>
      </c>
      <c r="N18" s="15" t="str">
        <f aca="true">IF($B18="","",IF($J18&lt;&gt;"Open","",IF($F18="","No trigger date. This is a worry, not a risk.",IF($F18&lt;TODAY(),"Trigger passed. It is an issue or it is fiction.",IF(AND(ISNUMBER($K18),$K18&gt;=Thresholds!$B$9,$H18=""),"Score "&amp;$K18&amp;" with no response written down.",IF(AND(ISNUMBER($L18),$L18&gt;Thresholds!$B$7),"Not reviewed in "&amp;$L18&amp;" days.",""))))))</f>
        <v/>
      </c>
    </row>
    <row r="19" customFormat="false" ht="25.5" hidden="false" customHeight="true" outlineLevel="0" collapsed="false">
      <c r="A19" s="10" t="str">
        <f aca="false">IF($B19="","","R-"&amp;ROW()-6)</f>
        <v/>
      </c>
      <c r="B19" s="11"/>
      <c r="C19" s="11"/>
      <c r="D19" s="13"/>
      <c r="E19" s="13"/>
      <c r="F19" s="12"/>
      <c r="G19" s="11"/>
      <c r="H19" s="11"/>
      <c r="I19" s="12"/>
      <c r="J19" s="11"/>
      <c r="K19" s="14" t="str">
        <f aca="false">IF(OR($D19="",$E19=""),"",IF($D19="Low",1,IF($D19="Medium",2,IF($D19="High",3,"")))*IF($E19="Low",1,IF($E19="Medium",2,IF($E19="High",3,""))))</f>
        <v/>
      </c>
      <c r="L19" s="14" t="str">
        <f aca="true">IF($I19="","",TODAY()-$I19)</f>
        <v/>
      </c>
      <c r="M19" s="14" t="str">
        <f aca="true">IF($B19="","",IF($F19="","No date set",IF($F19&lt;TODAY(),"Passed "&amp;TODAY()-$F19&amp;" days ago","In "&amp;$F19-TODAY()&amp;" days")))</f>
        <v/>
      </c>
      <c r="N19" s="15" t="str">
        <f aca="true">IF($B19="","",IF($J19&lt;&gt;"Open","",IF($F19="","No trigger date. This is a worry, not a risk.",IF($F19&lt;TODAY(),"Trigger passed. It is an issue or it is fiction.",IF(AND(ISNUMBER($K19),$K19&gt;=Thresholds!$B$9,$H19=""),"Score "&amp;$K19&amp;" with no response written down.",IF(AND(ISNUMBER($L19),$L19&gt;Thresholds!$B$7),"Not reviewed in "&amp;$L19&amp;" days.",""))))))</f>
        <v/>
      </c>
    </row>
    <row r="20" customFormat="false" ht="25.5" hidden="false" customHeight="true" outlineLevel="0" collapsed="false">
      <c r="A20" s="10" t="str">
        <f aca="false">IF($B20="","","R-"&amp;ROW()-6)</f>
        <v/>
      </c>
      <c r="B20" s="11"/>
      <c r="C20" s="11"/>
      <c r="D20" s="13"/>
      <c r="E20" s="13"/>
      <c r="F20" s="12"/>
      <c r="G20" s="11"/>
      <c r="H20" s="11"/>
      <c r="I20" s="12"/>
      <c r="J20" s="11"/>
      <c r="K20" s="14" t="str">
        <f aca="false">IF(OR($D20="",$E20=""),"",IF($D20="Low",1,IF($D20="Medium",2,IF($D20="High",3,"")))*IF($E20="Low",1,IF($E20="Medium",2,IF($E20="High",3,""))))</f>
        <v/>
      </c>
      <c r="L20" s="14" t="str">
        <f aca="true">IF($I20="","",TODAY()-$I20)</f>
        <v/>
      </c>
      <c r="M20" s="14" t="str">
        <f aca="true">IF($B20="","",IF($F20="","No date set",IF($F20&lt;TODAY(),"Passed "&amp;TODAY()-$F20&amp;" days ago","In "&amp;$F20-TODAY()&amp;" days")))</f>
        <v/>
      </c>
      <c r="N20" s="15" t="str">
        <f aca="true">IF($B20="","",IF($J20&lt;&gt;"Open","",IF($F20="","No trigger date. This is a worry, not a risk.",IF($F20&lt;TODAY(),"Trigger passed. It is an issue or it is fiction.",IF(AND(ISNUMBER($K20),$K20&gt;=Thresholds!$B$9,$H20=""),"Score "&amp;$K20&amp;" with no response written down.",IF(AND(ISNUMBER($L20),$L20&gt;Thresholds!$B$7),"Not reviewed in "&amp;$L20&amp;" days.",""))))))</f>
        <v/>
      </c>
    </row>
    <row r="21" customFormat="false" ht="25.5" hidden="false" customHeight="true" outlineLevel="0" collapsed="false">
      <c r="A21" s="10" t="str">
        <f aca="false">IF($B21="","","R-"&amp;ROW()-6)</f>
        <v/>
      </c>
      <c r="B21" s="11"/>
      <c r="C21" s="11"/>
      <c r="D21" s="13"/>
      <c r="E21" s="13"/>
      <c r="F21" s="12"/>
      <c r="G21" s="11"/>
      <c r="H21" s="11"/>
      <c r="I21" s="12"/>
      <c r="J21" s="11"/>
      <c r="K21" s="14" t="str">
        <f aca="false">IF(OR($D21="",$E21=""),"",IF($D21="Low",1,IF($D21="Medium",2,IF($D21="High",3,"")))*IF($E21="Low",1,IF($E21="Medium",2,IF($E21="High",3,""))))</f>
        <v/>
      </c>
      <c r="L21" s="14" t="str">
        <f aca="true">IF($I21="","",TODAY()-$I21)</f>
        <v/>
      </c>
      <c r="M21" s="14" t="str">
        <f aca="true">IF($B21="","",IF($F21="","No date set",IF($F21&lt;TODAY(),"Passed "&amp;TODAY()-$F21&amp;" days ago","In "&amp;$F21-TODAY()&amp;" days")))</f>
        <v/>
      </c>
      <c r="N21" s="15" t="str">
        <f aca="true">IF($B21="","",IF($J21&lt;&gt;"Open","",IF($F21="","No trigger date. This is a worry, not a risk.",IF($F21&lt;TODAY(),"Trigger passed. It is an issue or it is fiction.",IF(AND(ISNUMBER($K21),$K21&gt;=Thresholds!$B$9,$H21=""),"Score "&amp;$K21&amp;" with no response written down.",IF(AND(ISNUMBER($L21),$L21&gt;Thresholds!$B$7),"Not reviewed in "&amp;$L21&amp;" days.",""))))))</f>
        <v/>
      </c>
    </row>
    <row r="22" customFormat="false" ht="25.5" hidden="false" customHeight="true" outlineLevel="0" collapsed="false">
      <c r="A22" s="10" t="str">
        <f aca="false">IF($B22="","","R-"&amp;ROW()-6)</f>
        <v/>
      </c>
      <c r="B22" s="11"/>
      <c r="C22" s="11"/>
      <c r="D22" s="13"/>
      <c r="E22" s="13"/>
      <c r="F22" s="12"/>
      <c r="G22" s="11"/>
      <c r="H22" s="11"/>
      <c r="I22" s="12"/>
      <c r="J22" s="11"/>
      <c r="K22" s="14" t="str">
        <f aca="false">IF(OR($D22="",$E22=""),"",IF($D22="Low",1,IF($D22="Medium",2,IF($D22="High",3,"")))*IF($E22="Low",1,IF($E22="Medium",2,IF($E22="High",3,""))))</f>
        <v/>
      </c>
      <c r="L22" s="14" t="str">
        <f aca="true">IF($I22="","",TODAY()-$I22)</f>
        <v/>
      </c>
      <c r="M22" s="14" t="str">
        <f aca="true">IF($B22="","",IF($F22="","No date set",IF($F22&lt;TODAY(),"Passed "&amp;TODAY()-$F22&amp;" days ago","In "&amp;$F22-TODAY()&amp;" days")))</f>
        <v/>
      </c>
      <c r="N22" s="15" t="str">
        <f aca="true">IF($B22="","",IF($J22&lt;&gt;"Open","",IF($F22="","No trigger date. This is a worry, not a risk.",IF($F22&lt;TODAY(),"Trigger passed. It is an issue or it is fiction.",IF(AND(ISNUMBER($K22),$K22&gt;=Thresholds!$B$9,$H22=""),"Score "&amp;$K22&amp;" with no response written down.",IF(AND(ISNUMBER($L22),$L22&gt;Thresholds!$B$7),"Not reviewed in "&amp;$L22&amp;" days.",""))))))</f>
        <v/>
      </c>
    </row>
    <row r="23" customFormat="false" ht="25.5" hidden="false" customHeight="true" outlineLevel="0" collapsed="false">
      <c r="A23" s="10" t="str">
        <f aca="false">IF($B23="","","R-"&amp;ROW()-6)</f>
        <v/>
      </c>
      <c r="B23" s="11"/>
      <c r="C23" s="11"/>
      <c r="D23" s="13"/>
      <c r="E23" s="13"/>
      <c r="F23" s="12"/>
      <c r="G23" s="11"/>
      <c r="H23" s="11"/>
      <c r="I23" s="12"/>
      <c r="J23" s="11"/>
      <c r="K23" s="14" t="str">
        <f aca="false">IF(OR($D23="",$E23=""),"",IF($D23="Low",1,IF($D23="Medium",2,IF($D23="High",3,"")))*IF($E23="Low",1,IF($E23="Medium",2,IF($E23="High",3,""))))</f>
        <v/>
      </c>
      <c r="L23" s="14" t="str">
        <f aca="true">IF($I23="","",TODAY()-$I23)</f>
        <v/>
      </c>
      <c r="M23" s="14" t="str">
        <f aca="true">IF($B23="","",IF($F23="","No date set",IF($F23&lt;TODAY(),"Passed "&amp;TODAY()-$F23&amp;" days ago","In "&amp;$F23-TODAY()&amp;" days")))</f>
        <v/>
      </c>
      <c r="N23" s="15" t="str">
        <f aca="true">IF($B23="","",IF($J23&lt;&gt;"Open","",IF($F23="","No trigger date. This is a worry, not a risk.",IF($F23&lt;TODAY(),"Trigger passed. It is an issue or it is fiction.",IF(AND(ISNUMBER($K23),$K23&gt;=Thresholds!$B$9,$H23=""),"Score "&amp;$K23&amp;" with no response written down.",IF(AND(ISNUMBER($L23),$L23&gt;Thresholds!$B$7),"Not reviewed in "&amp;$L23&amp;" days.",""))))))</f>
        <v/>
      </c>
    </row>
    <row r="24" customFormat="false" ht="25.5" hidden="false" customHeight="true" outlineLevel="0" collapsed="false">
      <c r="A24" s="10" t="str">
        <f aca="false">IF($B24="","","R-"&amp;ROW()-6)</f>
        <v/>
      </c>
      <c r="B24" s="11"/>
      <c r="C24" s="11"/>
      <c r="D24" s="13"/>
      <c r="E24" s="13"/>
      <c r="F24" s="12"/>
      <c r="G24" s="11"/>
      <c r="H24" s="11"/>
      <c r="I24" s="12"/>
      <c r="J24" s="11"/>
      <c r="K24" s="14" t="str">
        <f aca="false">IF(OR($D24="",$E24=""),"",IF($D24="Low",1,IF($D24="Medium",2,IF($D24="High",3,"")))*IF($E24="Low",1,IF($E24="Medium",2,IF($E24="High",3,""))))</f>
        <v/>
      </c>
      <c r="L24" s="14" t="str">
        <f aca="true">IF($I24="","",TODAY()-$I24)</f>
        <v/>
      </c>
      <c r="M24" s="14" t="str">
        <f aca="true">IF($B24="","",IF($F24="","No date set",IF($F24&lt;TODAY(),"Passed "&amp;TODAY()-$F24&amp;" days ago","In "&amp;$F24-TODAY()&amp;" days")))</f>
        <v/>
      </c>
      <c r="N24" s="15" t="str">
        <f aca="true">IF($B24="","",IF($J24&lt;&gt;"Open","",IF($F24="","No trigger date. This is a worry, not a risk.",IF($F24&lt;TODAY(),"Trigger passed. It is an issue or it is fiction.",IF(AND(ISNUMBER($K24),$K24&gt;=Thresholds!$B$9,$H24=""),"Score "&amp;$K24&amp;" with no response written down.",IF(AND(ISNUMBER($L24),$L24&gt;Thresholds!$B$7),"Not reviewed in "&amp;$L24&amp;" days.",""))))))</f>
        <v/>
      </c>
    </row>
    <row r="25" customFormat="false" ht="25.5" hidden="false" customHeight="true" outlineLevel="0" collapsed="false">
      <c r="A25" s="10" t="str">
        <f aca="false">IF($B25="","","R-"&amp;ROW()-6)</f>
        <v/>
      </c>
      <c r="B25" s="11"/>
      <c r="C25" s="11"/>
      <c r="D25" s="13"/>
      <c r="E25" s="13"/>
      <c r="F25" s="12"/>
      <c r="G25" s="11"/>
      <c r="H25" s="11"/>
      <c r="I25" s="12"/>
      <c r="J25" s="11"/>
      <c r="K25" s="14" t="str">
        <f aca="false">IF(OR($D25="",$E25=""),"",IF($D25="Low",1,IF($D25="Medium",2,IF($D25="High",3,"")))*IF($E25="Low",1,IF($E25="Medium",2,IF($E25="High",3,""))))</f>
        <v/>
      </c>
      <c r="L25" s="14" t="str">
        <f aca="true">IF($I25="","",TODAY()-$I25)</f>
        <v/>
      </c>
      <c r="M25" s="14" t="str">
        <f aca="true">IF($B25="","",IF($F25="","No date set",IF($F25&lt;TODAY(),"Passed "&amp;TODAY()-$F25&amp;" days ago","In "&amp;$F25-TODAY()&amp;" days")))</f>
        <v/>
      </c>
      <c r="N25" s="15" t="str">
        <f aca="true">IF($B25="","",IF($J25&lt;&gt;"Open","",IF($F25="","No trigger date. This is a worry, not a risk.",IF($F25&lt;TODAY(),"Trigger passed. It is an issue or it is fiction.",IF(AND(ISNUMBER($K25),$K25&gt;=Thresholds!$B$9,$H25=""),"Score "&amp;$K25&amp;" with no response written down.",IF(AND(ISNUMBER($L25),$L25&gt;Thresholds!$B$7),"Not reviewed in "&amp;$L25&amp;" days.",""))))))</f>
        <v/>
      </c>
    </row>
    <row r="26" customFormat="false" ht="25.5" hidden="false" customHeight="true" outlineLevel="0" collapsed="false">
      <c r="A26" s="10" t="str">
        <f aca="false">IF($B26="","","R-"&amp;ROW()-6)</f>
        <v/>
      </c>
      <c r="B26" s="11"/>
      <c r="C26" s="11"/>
      <c r="D26" s="13"/>
      <c r="E26" s="13"/>
      <c r="F26" s="12"/>
      <c r="G26" s="11"/>
      <c r="H26" s="11"/>
      <c r="I26" s="12"/>
      <c r="J26" s="11"/>
      <c r="K26" s="14" t="str">
        <f aca="false">IF(OR($D26="",$E26=""),"",IF($D26="Low",1,IF($D26="Medium",2,IF($D26="High",3,"")))*IF($E26="Low",1,IF($E26="Medium",2,IF($E26="High",3,""))))</f>
        <v/>
      </c>
      <c r="L26" s="14" t="str">
        <f aca="true">IF($I26="","",TODAY()-$I26)</f>
        <v/>
      </c>
      <c r="M26" s="14" t="str">
        <f aca="true">IF($B26="","",IF($F26="","No date set",IF($F26&lt;TODAY(),"Passed "&amp;TODAY()-$F26&amp;" days ago","In "&amp;$F26-TODAY()&amp;" days")))</f>
        <v/>
      </c>
      <c r="N26" s="15" t="str">
        <f aca="true">IF($B26="","",IF($J26&lt;&gt;"Open","",IF($F26="","No trigger date. This is a worry, not a risk.",IF($F26&lt;TODAY(),"Trigger passed. It is an issue or it is fiction.",IF(AND(ISNUMBER($K26),$K26&gt;=Thresholds!$B$9,$H26=""),"Score "&amp;$K26&amp;" with no response written down.",IF(AND(ISNUMBER($L26),$L26&gt;Thresholds!$B$7),"Not reviewed in "&amp;$L26&amp;" days.",""))))))</f>
        <v/>
      </c>
    </row>
    <row r="27" customFormat="false" ht="25.5" hidden="false" customHeight="true" outlineLevel="0" collapsed="false">
      <c r="A27" s="10" t="str">
        <f aca="false">IF($B27="","","R-"&amp;ROW()-6)</f>
        <v/>
      </c>
      <c r="B27" s="11"/>
      <c r="C27" s="11"/>
      <c r="D27" s="13"/>
      <c r="E27" s="13"/>
      <c r="F27" s="12"/>
      <c r="G27" s="11"/>
      <c r="H27" s="11"/>
      <c r="I27" s="12"/>
      <c r="J27" s="11"/>
      <c r="K27" s="14" t="str">
        <f aca="false">IF(OR($D27="",$E27=""),"",IF($D27="Low",1,IF($D27="Medium",2,IF($D27="High",3,"")))*IF($E27="Low",1,IF($E27="Medium",2,IF($E27="High",3,""))))</f>
        <v/>
      </c>
      <c r="L27" s="14" t="str">
        <f aca="true">IF($I27="","",TODAY()-$I27)</f>
        <v/>
      </c>
      <c r="M27" s="14" t="str">
        <f aca="true">IF($B27="","",IF($F27="","No date set",IF($F27&lt;TODAY(),"Passed "&amp;TODAY()-$F27&amp;" days ago","In "&amp;$F27-TODAY()&amp;" days")))</f>
        <v/>
      </c>
      <c r="N27" s="15" t="str">
        <f aca="true">IF($B27="","",IF($J27&lt;&gt;"Open","",IF($F27="","No trigger date. This is a worry, not a risk.",IF($F27&lt;TODAY(),"Trigger passed. It is an issue or it is fiction.",IF(AND(ISNUMBER($K27),$K27&gt;=Thresholds!$B$9,$H27=""),"Score "&amp;$K27&amp;" with no response written down.",IF(AND(ISNUMBER($L27),$L27&gt;Thresholds!$B$7),"Not reviewed in "&amp;$L27&amp;" days.",""))))))</f>
        <v/>
      </c>
    </row>
    <row r="28" customFormat="false" ht="25.5" hidden="false" customHeight="true" outlineLevel="0" collapsed="false">
      <c r="A28" s="10" t="str">
        <f aca="false">IF($B28="","","R-"&amp;ROW()-6)</f>
        <v/>
      </c>
      <c r="B28" s="11"/>
      <c r="C28" s="11"/>
      <c r="D28" s="13"/>
      <c r="E28" s="13"/>
      <c r="F28" s="12"/>
      <c r="G28" s="11"/>
      <c r="H28" s="11"/>
      <c r="I28" s="12"/>
      <c r="J28" s="11"/>
      <c r="K28" s="14" t="str">
        <f aca="false">IF(OR($D28="",$E28=""),"",IF($D28="Low",1,IF($D28="Medium",2,IF($D28="High",3,"")))*IF($E28="Low",1,IF($E28="Medium",2,IF($E28="High",3,""))))</f>
        <v/>
      </c>
      <c r="L28" s="14" t="str">
        <f aca="true">IF($I28="","",TODAY()-$I28)</f>
        <v/>
      </c>
      <c r="M28" s="14" t="str">
        <f aca="true">IF($B28="","",IF($F28="","No date set",IF($F28&lt;TODAY(),"Passed "&amp;TODAY()-$F28&amp;" days ago","In "&amp;$F28-TODAY()&amp;" days")))</f>
        <v/>
      </c>
      <c r="N28" s="15" t="str">
        <f aca="true">IF($B28="","",IF($J28&lt;&gt;"Open","",IF($F28="","No trigger date. This is a worry, not a risk.",IF($F28&lt;TODAY(),"Trigger passed. It is an issue or it is fiction.",IF(AND(ISNUMBER($K28),$K28&gt;=Thresholds!$B$9,$H28=""),"Score "&amp;$K28&amp;" with no response written down.",IF(AND(ISNUMBER($L28),$L28&gt;Thresholds!$B$7),"Not reviewed in "&amp;$L28&amp;" days.",""))))))</f>
        <v/>
      </c>
    </row>
    <row r="29" customFormat="false" ht="25.5" hidden="false" customHeight="true" outlineLevel="0" collapsed="false">
      <c r="A29" s="10" t="str">
        <f aca="false">IF($B29="","","R-"&amp;ROW()-6)</f>
        <v/>
      </c>
      <c r="B29" s="11"/>
      <c r="C29" s="11"/>
      <c r="D29" s="13"/>
      <c r="E29" s="13"/>
      <c r="F29" s="12"/>
      <c r="G29" s="11"/>
      <c r="H29" s="11"/>
      <c r="I29" s="12"/>
      <c r="J29" s="11"/>
      <c r="K29" s="14" t="str">
        <f aca="false">IF(OR($D29="",$E29=""),"",IF($D29="Low",1,IF($D29="Medium",2,IF($D29="High",3,"")))*IF($E29="Low",1,IF($E29="Medium",2,IF($E29="High",3,""))))</f>
        <v/>
      </c>
      <c r="L29" s="14" t="str">
        <f aca="true">IF($I29="","",TODAY()-$I29)</f>
        <v/>
      </c>
      <c r="M29" s="14" t="str">
        <f aca="true">IF($B29="","",IF($F29="","No date set",IF($F29&lt;TODAY(),"Passed "&amp;TODAY()-$F29&amp;" days ago","In "&amp;$F29-TODAY()&amp;" days")))</f>
        <v/>
      </c>
      <c r="N29" s="15" t="str">
        <f aca="true">IF($B29="","",IF($J29&lt;&gt;"Open","",IF($F29="","No trigger date. This is a worry, not a risk.",IF($F29&lt;TODAY(),"Trigger passed. It is an issue or it is fiction.",IF(AND(ISNUMBER($K29),$K29&gt;=Thresholds!$B$9,$H29=""),"Score "&amp;$K29&amp;" with no response written down.",IF(AND(ISNUMBER($L29),$L29&gt;Thresholds!$B$7),"Not reviewed in "&amp;$L29&amp;" days.",""))))))</f>
        <v/>
      </c>
    </row>
    <row r="30" customFormat="false" ht="25.5" hidden="false" customHeight="true" outlineLevel="0" collapsed="false">
      <c r="A30" s="10" t="str">
        <f aca="false">IF($B30="","","R-"&amp;ROW()-6)</f>
        <v/>
      </c>
      <c r="B30" s="11"/>
      <c r="C30" s="11"/>
      <c r="D30" s="13"/>
      <c r="E30" s="13"/>
      <c r="F30" s="12"/>
      <c r="G30" s="11"/>
      <c r="H30" s="11"/>
      <c r="I30" s="12"/>
      <c r="J30" s="11"/>
      <c r="K30" s="14" t="str">
        <f aca="false">IF(OR($D30="",$E30=""),"",IF($D30="Low",1,IF($D30="Medium",2,IF($D30="High",3,"")))*IF($E30="Low",1,IF($E30="Medium",2,IF($E30="High",3,""))))</f>
        <v/>
      </c>
      <c r="L30" s="14" t="str">
        <f aca="true">IF($I30="","",TODAY()-$I30)</f>
        <v/>
      </c>
      <c r="M30" s="14" t="str">
        <f aca="true">IF($B30="","",IF($F30="","No date set",IF($F30&lt;TODAY(),"Passed "&amp;TODAY()-$F30&amp;" days ago","In "&amp;$F30-TODAY()&amp;" days")))</f>
        <v/>
      </c>
      <c r="N30" s="15" t="str">
        <f aca="true">IF($B30="","",IF($J30&lt;&gt;"Open","",IF($F30="","No trigger date. This is a worry, not a risk.",IF($F30&lt;TODAY(),"Trigger passed. It is an issue or it is fiction.",IF(AND(ISNUMBER($K30),$K30&gt;=Thresholds!$B$9,$H30=""),"Score "&amp;$K30&amp;" with no response written down.",IF(AND(ISNUMBER($L30),$L30&gt;Thresholds!$B$7),"Not reviewed in "&amp;$L30&amp;" days.",""))))))</f>
        <v/>
      </c>
    </row>
    <row r="31" customFormat="false" ht="25.5" hidden="false" customHeight="true" outlineLevel="0" collapsed="false">
      <c r="A31" s="10" t="str">
        <f aca="false">IF($B31="","","R-"&amp;ROW()-6)</f>
        <v/>
      </c>
      <c r="B31" s="11"/>
      <c r="C31" s="11"/>
      <c r="D31" s="13"/>
      <c r="E31" s="13"/>
      <c r="F31" s="12"/>
      <c r="G31" s="11"/>
      <c r="H31" s="11"/>
      <c r="I31" s="12"/>
      <c r="J31" s="11"/>
      <c r="K31" s="14" t="str">
        <f aca="false">IF(OR($D31="",$E31=""),"",IF($D31="Low",1,IF($D31="Medium",2,IF($D31="High",3,"")))*IF($E31="Low",1,IF($E31="Medium",2,IF($E31="High",3,""))))</f>
        <v/>
      </c>
      <c r="L31" s="14" t="str">
        <f aca="true">IF($I31="","",TODAY()-$I31)</f>
        <v/>
      </c>
      <c r="M31" s="14" t="str">
        <f aca="true">IF($B31="","",IF($F31="","No date set",IF($F31&lt;TODAY(),"Passed "&amp;TODAY()-$F31&amp;" days ago","In "&amp;$F31-TODAY()&amp;" days")))</f>
        <v/>
      </c>
      <c r="N31" s="15" t="str">
        <f aca="true">IF($B31="","",IF($J31&lt;&gt;"Open","",IF($F31="","No trigger date. This is a worry, not a risk.",IF($F31&lt;TODAY(),"Trigger passed. It is an issue or it is fiction.",IF(AND(ISNUMBER($K31),$K31&gt;=Thresholds!$B$9,$H31=""),"Score "&amp;$K31&amp;" with no response written down.",IF(AND(ISNUMBER($L31),$L31&gt;Thresholds!$B$7),"Not reviewed in "&amp;$L31&amp;" days.",""))))))</f>
        <v/>
      </c>
    </row>
    <row r="32" customFormat="false" ht="25.5" hidden="false" customHeight="true" outlineLevel="0" collapsed="false">
      <c r="A32" s="10" t="str">
        <f aca="false">IF($B32="","","R-"&amp;ROW()-6)</f>
        <v/>
      </c>
      <c r="B32" s="11"/>
      <c r="C32" s="11"/>
      <c r="D32" s="13"/>
      <c r="E32" s="13"/>
      <c r="F32" s="12"/>
      <c r="G32" s="11"/>
      <c r="H32" s="11"/>
      <c r="I32" s="12"/>
      <c r="J32" s="11"/>
      <c r="K32" s="14" t="str">
        <f aca="false">IF(OR($D32="",$E32=""),"",IF($D32="Low",1,IF($D32="Medium",2,IF($D32="High",3,"")))*IF($E32="Low",1,IF($E32="Medium",2,IF($E32="High",3,""))))</f>
        <v/>
      </c>
      <c r="L32" s="14" t="str">
        <f aca="true">IF($I32="","",TODAY()-$I32)</f>
        <v/>
      </c>
      <c r="M32" s="14" t="str">
        <f aca="true">IF($B32="","",IF($F32="","No date set",IF($F32&lt;TODAY(),"Passed "&amp;TODAY()-$F32&amp;" days ago","In "&amp;$F32-TODAY()&amp;" days")))</f>
        <v/>
      </c>
      <c r="N32" s="15" t="str">
        <f aca="true">IF($B32="","",IF($J32&lt;&gt;"Open","",IF($F32="","No trigger date. This is a worry, not a risk.",IF($F32&lt;TODAY(),"Trigger passed. It is an issue or it is fiction.",IF(AND(ISNUMBER($K32),$K32&gt;=Thresholds!$B$9,$H32=""),"Score "&amp;$K32&amp;" with no response written down.",IF(AND(ISNUMBER($L32),$L32&gt;Thresholds!$B$7),"Not reviewed in "&amp;$L32&amp;" days.",""))))))</f>
        <v/>
      </c>
    </row>
    <row r="33" customFormat="false" ht="25.5" hidden="false" customHeight="true" outlineLevel="0" collapsed="false">
      <c r="A33" s="10" t="str">
        <f aca="false">IF($B33="","","R-"&amp;ROW()-6)</f>
        <v/>
      </c>
      <c r="B33" s="11"/>
      <c r="C33" s="11"/>
      <c r="D33" s="13"/>
      <c r="E33" s="13"/>
      <c r="F33" s="12"/>
      <c r="G33" s="11"/>
      <c r="H33" s="11"/>
      <c r="I33" s="12"/>
      <c r="J33" s="11"/>
      <c r="K33" s="14" t="str">
        <f aca="false">IF(OR($D33="",$E33=""),"",IF($D33="Low",1,IF($D33="Medium",2,IF($D33="High",3,"")))*IF($E33="Low",1,IF($E33="Medium",2,IF($E33="High",3,""))))</f>
        <v/>
      </c>
      <c r="L33" s="14" t="str">
        <f aca="true">IF($I33="","",TODAY()-$I33)</f>
        <v/>
      </c>
      <c r="M33" s="14" t="str">
        <f aca="true">IF($B33="","",IF($F33="","No date set",IF($F33&lt;TODAY(),"Passed "&amp;TODAY()-$F33&amp;" days ago","In "&amp;$F33-TODAY()&amp;" days")))</f>
        <v/>
      </c>
      <c r="N33" s="15" t="str">
        <f aca="true">IF($B33="","",IF($J33&lt;&gt;"Open","",IF($F33="","No trigger date. This is a worry, not a risk.",IF($F33&lt;TODAY(),"Trigger passed. It is an issue or it is fiction.",IF(AND(ISNUMBER($K33),$K33&gt;=Thresholds!$B$9,$H33=""),"Score "&amp;$K33&amp;" with no response written down.",IF(AND(ISNUMBER($L33),$L33&gt;Thresholds!$B$7),"Not reviewed in "&amp;$L33&amp;" days.",""))))))</f>
        <v/>
      </c>
    </row>
    <row r="34" customFormat="false" ht="25.5" hidden="false" customHeight="true" outlineLevel="0" collapsed="false">
      <c r="A34" s="10" t="str">
        <f aca="false">IF($B34="","","R-"&amp;ROW()-6)</f>
        <v/>
      </c>
      <c r="B34" s="11"/>
      <c r="C34" s="11"/>
      <c r="D34" s="13"/>
      <c r="E34" s="13"/>
      <c r="F34" s="12"/>
      <c r="G34" s="11"/>
      <c r="H34" s="11"/>
      <c r="I34" s="12"/>
      <c r="J34" s="11"/>
      <c r="K34" s="14" t="str">
        <f aca="false">IF(OR($D34="",$E34=""),"",IF($D34="Low",1,IF($D34="Medium",2,IF($D34="High",3,"")))*IF($E34="Low",1,IF($E34="Medium",2,IF($E34="High",3,""))))</f>
        <v/>
      </c>
      <c r="L34" s="14" t="str">
        <f aca="true">IF($I34="","",TODAY()-$I34)</f>
        <v/>
      </c>
      <c r="M34" s="14" t="str">
        <f aca="true">IF($B34="","",IF($F34="","No date set",IF($F34&lt;TODAY(),"Passed "&amp;TODAY()-$F34&amp;" days ago","In "&amp;$F34-TODAY()&amp;" days")))</f>
        <v/>
      </c>
      <c r="N34" s="15" t="str">
        <f aca="true">IF($B34="","",IF($J34&lt;&gt;"Open","",IF($F34="","No trigger date. This is a worry, not a risk.",IF($F34&lt;TODAY(),"Trigger passed. It is an issue or it is fiction.",IF(AND(ISNUMBER($K34),$K34&gt;=Thresholds!$B$9,$H34=""),"Score "&amp;$K34&amp;" with no response written down.",IF(AND(ISNUMBER($L34),$L34&gt;Thresholds!$B$7),"Not reviewed in "&amp;$L34&amp;" days.",""))))))</f>
        <v/>
      </c>
    </row>
    <row r="35" customFormat="false" ht="25.5" hidden="false" customHeight="true" outlineLevel="0" collapsed="false">
      <c r="A35" s="10" t="str">
        <f aca="false">IF($B35="","","R-"&amp;ROW()-6)</f>
        <v/>
      </c>
      <c r="B35" s="11"/>
      <c r="C35" s="11"/>
      <c r="D35" s="13"/>
      <c r="E35" s="13"/>
      <c r="F35" s="12"/>
      <c r="G35" s="11"/>
      <c r="H35" s="11"/>
      <c r="I35" s="12"/>
      <c r="J35" s="11"/>
      <c r="K35" s="14" t="str">
        <f aca="false">IF(OR($D35="",$E35=""),"",IF($D35="Low",1,IF($D35="Medium",2,IF($D35="High",3,"")))*IF($E35="Low",1,IF($E35="Medium",2,IF($E35="High",3,""))))</f>
        <v/>
      </c>
      <c r="L35" s="14" t="str">
        <f aca="true">IF($I35="","",TODAY()-$I35)</f>
        <v/>
      </c>
      <c r="M35" s="14" t="str">
        <f aca="true">IF($B35="","",IF($F35="","No date set",IF($F35&lt;TODAY(),"Passed "&amp;TODAY()-$F35&amp;" days ago","In "&amp;$F35-TODAY()&amp;" days")))</f>
        <v/>
      </c>
      <c r="N35" s="15" t="str">
        <f aca="true">IF($B35="","",IF($J35&lt;&gt;"Open","",IF($F35="","No trigger date. This is a worry, not a risk.",IF($F35&lt;TODAY(),"Trigger passed. It is an issue or it is fiction.",IF(AND(ISNUMBER($K35),$K35&gt;=Thresholds!$B$9,$H35=""),"Score "&amp;$K35&amp;" with no response written down.",IF(AND(ISNUMBER($L35),$L35&gt;Thresholds!$B$7),"Not reviewed in "&amp;$L35&amp;" days.",""))))))</f>
        <v/>
      </c>
    </row>
    <row r="36" customFormat="false" ht="25.5" hidden="false" customHeight="true" outlineLevel="0" collapsed="false">
      <c r="A36" s="10" t="str">
        <f aca="false">IF($B36="","","R-"&amp;ROW()-6)</f>
        <v/>
      </c>
      <c r="B36" s="11"/>
      <c r="C36" s="11"/>
      <c r="D36" s="13"/>
      <c r="E36" s="13"/>
      <c r="F36" s="12"/>
      <c r="G36" s="11"/>
      <c r="H36" s="11"/>
      <c r="I36" s="12"/>
      <c r="J36" s="11"/>
      <c r="K36" s="14" t="str">
        <f aca="false">IF(OR($D36="",$E36=""),"",IF($D36="Low",1,IF($D36="Medium",2,IF($D36="High",3,"")))*IF($E36="Low",1,IF($E36="Medium",2,IF($E36="High",3,""))))</f>
        <v/>
      </c>
      <c r="L36" s="14" t="str">
        <f aca="true">IF($I36="","",TODAY()-$I36)</f>
        <v/>
      </c>
      <c r="M36" s="14" t="str">
        <f aca="true">IF($B36="","",IF($F36="","No date set",IF($F36&lt;TODAY(),"Passed "&amp;TODAY()-$F36&amp;" days ago","In "&amp;$F36-TODAY()&amp;" days")))</f>
        <v/>
      </c>
      <c r="N36" s="15" t="str">
        <f aca="true">IF($B36="","",IF($J36&lt;&gt;"Open","",IF($F36="","No trigger date. This is a worry, not a risk.",IF($F36&lt;TODAY(),"Trigger passed. It is an issue or it is fiction.",IF(AND(ISNUMBER($K36),$K36&gt;=Thresholds!$B$9,$H36=""),"Score "&amp;$K36&amp;" with no response written down.",IF(AND(ISNUMBER($L36),$L36&gt;Thresholds!$B$7),"Not reviewed in "&amp;$L36&amp;" days.",""))))))</f>
        <v/>
      </c>
    </row>
    <row r="37" customFormat="false" ht="25.5" hidden="false" customHeight="true" outlineLevel="0" collapsed="false">
      <c r="A37" s="10" t="str">
        <f aca="false">IF($B37="","","R-"&amp;ROW()-6)</f>
        <v/>
      </c>
      <c r="B37" s="11"/>
      <c r="C37" s="11"/>
      <c r="D37" s="13"/>
      <c r="E37" s="13"/>
      <c r="F37" s="12"/>
      <c r="G37" s="11"/>
      <c r="H37" s="11"/>
      <c r="I37" s="12"/>
      <c r="J37" s="11"/>
      <c r="K37" s="14" t="str">
        <f aca="false">IF(OR($D37="",$E37=""),"",IF($D37="Low",1,IF($D37="Medium",2,IF($D37="High",3,"")))*IF($E37="Low",1,IF($E37="Medium",2,IF($E37="High",3,""))))</f>
        <v/>
      </c>
      <c r="L37" s="14" t="str">
        <f aca="true">IF($I37="","",TODAY()-$I37)</f>
        <v/>
      </c>
      <c r="M37" s="14" t="str">
        <f aca="true">IF($B37="","",IF($F37="","No date set",IF($F37&lt;TODAY(),"Passed "&amp;TODAY()-$F37&amp;" days ago","In "&amp;$F37-TODAY()&amp;" days")))</f>
        <v/>
      </c>
      <c r="N37" s="15" t="str">
        <f aca="true">IF($B37="","",IF($J37&lt;&gt;"Open","",IF($F37="","No trigger date. This is a worry, not a risk.",IF($F37&lt;TODAY(),"Trigger passed. It is an issue or it is fiction.",IF(AND(ISNUMBER($K37),$K37&gt;=Thresholds!$B$9,$H37=""),"Score "&amp;$K37&amp;" with no response written down.",IF(AND(ISNUMBER($L37),$L37&gt;Thresholds!$B$7),"Not reviewed in "&amp;$L37&amp;" days.",""))))))</f>
        <v/>
      </c>
    </row>
    <row r="38" customFormat="false" ht="25.5" hidden="false" customHeight="true" outlineLevel="0" collapsed="false">
      <c r="A38" s="10" t="str">
        <f aca="false">IF($B38="","","R-"&amp;ROW()-6)</f>
        <v/>
      </c>
      <c r="B38" s="11"/>
      <c r="C38" s="11"/>
      <c r="D38" s="13"/>
      <c r="E38" s="13"/>
      <c r="F38" s="12"/>
      <c r="G38" s="11"/>
      <c r="H38" s="11"/>
      <c r="I38" s="12"/>
      <c r="J38" s="11"/>
      <c r="K38" s="14" t="str">
        <f aca="false">IF(OR($D38="",$E38=""),"",IF($D38="Low",1,IF($D38="Medium",2,IF($D38="High",3,"")))*IF($E38="Low",1,IF($E38="Medium",2,IF($E38="High",3,""))))</f>
        <v/>
      </c>
      <c r="L38" s="14" t="str">
        <f aca="true">IF($I38="","",TODAY()-$I38)</f>
        <v/>
      </c>
      <c r="M38" s="14" t="str">
        <f aca="true">IF($B38="","",IF($F38="","No date set",IF($F38&lt;TODAY(),"Passed "&amp;TODAY()-$F38&amp;" days ago","In "&amp;$F38-TODAY()&amp;" days")))</f>
        <v/>
      </c>
      <c r="N38" s="15" t="str">
        <f aca="true">IF($B38="","",IF($J38&lt;&gt;"Open","",IF($F38="","No trigger date. This is a worry, not a risk.",IF($F38&lt;TODAY(),"Trigger passed. It is an issue or it is fiction.",IF(AND(ISNUMBER($K38),$K38&gt;=Thresholds!$B$9,$H38=""),"Score "&amp;$K38&amp;" with no response written down.",IF(AND(ISNUMBER($L38),$L38&gt;Thresholds!$B$7),"Not reviewed in "&amp;$L38&amp;" days.",""))))))</f>
        <v/>
      </c>
    </row>
    <row r="39" customFormat="false" ht="25.5" hidden="false" customHeight="true" outlineLevel="0" collapsed="false">
      <c r="A39" s="10" t="str">
        <f aca="false">IF($B39="","","R-"&amp;ROW()-6)</f>
        <v/>
      </c>
      <c r="B39" s="11"/>
      <c r="C39" s="11"/>
      <c r="D39" s="13"/>
      <c r="E39" s="13"/>
      <c r="F39" s="12"/>
      <c r="G39" s="11"/>
      <c r="H39" s="11"/>
      <c r="I39" s="12"/>
      <c r="J39" s="11"/>
      <c r="K39" s="14" t="str">
        <f aca="false">IF(OR($D39="",$E39=""),"",IF($D39="Low",1,IF($D39="Medium",2,IF($D39="High",3,"")))*IF($E39="Low",1,IF($E39="Medium",2,IF($E39="High",3,""))))</f>
        <v/>
      </c>
      <c r="L39" s="14" t="str">
        <f aca="true">IF($I39="","",TODAY()-$I39)</f>
        <v/>
      </c>
      <c r="M39" s="14" t="str">
        <f aca="true">IF($B39="","",IF($F39="","No date set",IF($F39&lt;TODAY(),"Passed "&amp;TODAY()-$F39&amp;" days ago","In "&amp;$F39-TODAY()&amp;" days")))</f>
        <v/>
      </c>
      <c r="N39" s="15" t="str">
        <f aca="true">IF($B39="","",IF($J39&lt;&gt;"Open","",IF($F39="","No trigger date. This is a worry, not a risk.",IF($F39&lt;TODAY(),"Trigger passed. It is an issue or it is fiction.",IF(AND(ISNUMBER($K39),$K39&gt;=Thresholds!$B$9,$H39=""),"Score "&amp;$K39&amp;" with no response written down.",IF(AND(ISNUMBER($L39),$L39&gt;Thresholds!$B$7),"Not reviewed in "&amp;$L39&amp;" days.",""))))))</f>
        <v/>
      </c>
    </row>
    <row r="40" customFormat="false" ht="25.5" hidden="false" customHeight="true" outlineLevel="0" collapsed="false">
      <c r="A40" s="10" t="str">
        <f aca="false">IF($B40="","","R-"&amp;ROW()-6)</f>
        <v/>
      </c>
      <c r="B40" s="11"/>
      <c r="C40" s="11"/>
      <c r="D40" s="13"/>
      <c r="E40" s="13"/>
      <c r="F40" s="12"/>
      <c r="G40" s="11"/>
      <c r="H40" s="11"/>
      <c r="I40" s="12"/>
      <c r="J40" s="11"/>
      <c r="K40" s="14" t="str">
        <f aca="false">IF(OR($D40="",$E40=""),"",IF($D40="Low",1,IF($D40="Medium",2,IF($D40="High",3,"")))*IF($E40="Low",1,IF($E40="Medium",2,IF($E40="High",3,""))))</f>
        <v/>
      </c>
      <c r="L40" s="14" t="str">
        <f aca="true">IF($I40="","",TODAY()-$I40)</f>
        <v/>
      </c>
      <c r="M40" s="14" t="str">
        <f aca="true">IF($B40="","",IF($F40="","No date set",IF($F40&lt;TODAY(),"Passed "&amp;TODAY()-$F40&amp;" days ago","In "&amp;$F40-TODAY()&amp;" days")))</f>
        <v/>
      </c>
      <c r="N40" s="15" t="str">
        <f aca="true">IF($B40="","",IF($J40&lt;&gt;"Open","",IF($F40="","No trigger date. This is a worry, not a risk.",IF($F40&lt;TODAY(),"Trigger passed. It is an issue or it is fiction.",IF(AND(ISNUMBER($K40),$K40&gt;=Thresholds!$B$9,$H40=""),"Score "&amp;$K40&amp;" with no response written down.",IF(AND(ISNUMBER($L40),$L40&gt;Thresholds!$B$7),"Not reviewed in "&amp;$L40&amp;" days.",""))))))</f>
        <v/>
      </c>
    </row>
    <row r="41" customFormat="false" ht="25.5" hidden="false" customHeight="true" outlineLevel="0" collapsed="false">
      <c r="A41" s="10" t="str">
        <f aca="false">IF($B41="","","R-"&amp;ROW()-6)</f>
        <v/>
      </c>
      <c r="B41" s="11"/>
      <c r="C41" s="11"/>
      <c r="D41" s="13"/>
      <c r="E41" s="13"/>
      <c r="F41" s="12"/>
      <c r="G41" s="11"/>
      <c r="H41" s="11"/>
      <c r="I41" s="12"/>
      <c r="J41" s="11"/>
      <c r="K41" s="14" t="str">
        <f aca="false">IF(OR($D41="",$E41=""),"",IF($D41="Low",1,IF($D41="Medium",2,IF($D41="High",3,"")))*IF($E41="Low",1,IF($E41="Medium",2,IF($E41="High",3,""))))</f>
        <v/>
      </c>
      <c r="L41" s="14" t="str">
        <f aca="true">IF($I41="","",TODAY()-$I41)</f>
        <v/>
      </c>
      <c r="M41" s="14" t="str">
        <f aca="true">IF($B41="","",IF($F41="","No date set",IF($F41&lt;TODAY(),"Passed "&amp;TODAY()-$F41&amp;" days ago","In "&amp;$F41-TODAY()&amp;" days")))</f>
        <v/>
      </c>
      <c r="N41" s="15" t="str">
        <f aca="true">IF($B41="","",IF($J41&lt;&gt;"Open","",IF($F41="","No trigger date. This is a worry, not a risk.",IF($F41&lt;TODAY(),"Trigger passed. It is an issue or it is fiction.",IF(AND(ISNUMBER($K41),$K41&gt;=Thresholds!$B$9,$H41=""),"Score "&amp;$K41&amp;" with no response written down.",IF(AND(ISNUMBER($L41),$L41&gt;Thresholds!$B$7),"Not reviewed in "&amp;$L41&amp;" days.",""))))))</f>
        <v/>
      </c>
    </row>
    <row r="42" customFormat="false" ht="25.5" hidden="false" customHeight="true" outlineLevel="0" collapsed="false">
      <c r="A42" s="10" t="str">
        <f aca="false">IF($B42="","","R-"&amp;ROW()-6)</f>
        <v/>
      </c>
      <c r="B42" s="11"/>
      <c r="C42" s="11"/>
      <c r="D42" s="13"/>
      <c r="E42" s="13"/>
      <c r="F42" s="12"/>
      <c r="G42" s="11"/>
      <c r="H42" s="11"/>
      <c r="I42" s="12"/>
      <c r="J42" s="11"/>
      <c r="K42" s="14" t="str">
        <f aca="false">IF(OR($D42="",$E42=""),"",IF($D42="Low",1,IF($D42="Medium",2,IF($D42="High",3,"")))*IF($E42="Low",1,IF($E42="Medium",2,IF($E42="High",3,""))))</f>
        <v/>
      </c>
      <c r="L42" s="14" t="str">
        <f aca="true">IF($I42="","",TODAY()-$I42)</f>
        <v/>
      </c>
      <c r="M42" s="14" t="str">
        <f aca="true">IF($B42="","",IF($F42="","No date set",IF($F42&lt;TODAY(),"Passed "&amp;TODAY()-$F42&amp;" days ago","In "&amp;$F42-TODAY()&amp;" days")))</f>
        <v/>
      </c>
      <c r="N42" s="15" t="str">
        <f aca="true">IF($B42="","",IF($J42&lt;&gt;"Open","",IF($F42="","No trigger date. This is a worry, not a risk.",IF($F42&lt;TODAY(),"Trigger passed. It is an issue or it is fiction.",IF(AND(ISNUMBER($K42),$K42&gt;=Thresholds!$B$9,$H42=""),"Score "&amp;$K42&amp;" with no response written down.",IF(AND(ISNUMBER($L42),$L42&gt;Thresholds!$B$7),"Not reviewed in "&amp;$L42&amp;" days.",""))))))</f>
        <v/>
      </c>
    </row>
    <row r="43" customFormat="false" ht="25.5" hidden="false" customHeight="true" outlineLevel="0" collapsed="false">
      <c r="A43" s="10" t="str">
        <f aca="false">IF($B43="","","R-"&amp;ROW()-6)</f>
        <v/>
      </c>
      <c r="B43" s="11"/>
      <c r="C43" s="11"/>
      <c r="D43" s="13"/>
      <c r="E43" s="13"/>
      <c r="F43" s="12"/>
      <c r="G43" s="11"/>
      <c r="H43" s="11"/>
      <c r="I43" s="12"/>
      <c r="J43" s="11"/>
      <c r="K43" s="14" t="str">
        <f aca="false">IF(OR($D43="",$E43=""),"",IF($D43="Low",1,IF($D43="Medium",2,IF($D43="High",3,"")))*IF($E43="Low",1,IF($E43="Medium",2,IF($E43="High",3,""))))</f>
        <v/>
      </c>
      <c r="L43" s="14" t="str">
        <f aca="true">IF($I43="","",TODAY()-$I43)</f>
        <v/>
      </c>
      <c r="M43" s="14" t="str">
        <f aca="true">IF($B43="","",IF($F43="","No date set",IF($F43&lt;TODAY(),"Passed "&amp;TODAY()-$F43&amp;" days ago","In "&amp;$F43-TODAY()&amp;" days")))</f>
        <v/>
      </c>
      <c r="N43" s="15" t="str">
        <f aca="true">IF($B43="","",IF($J43&lt;&gt;"Open","",IF($F43="","No trigger date. This is a worry, not a risk.",IF($F43&lt;TODAY(),"Trigger passed. It is an issue or it is fiction.",IF(AND(ISNUMBER($K43),$K43&gt;=Thresholds!$B$9,$H43=""),"Score "&amp;$K43&amp;" with no response written down.",IF(AND(ISNUMBER($L43),$L43&gt;Thresholds!$B$7),"Not reviewed in "&amp;$L43&amp;" days.",""))))))</f>
        <v/>
      </c>
    </row>
    <row r="44" customFormat="false" ht="25.5" hidden="false" customHeight="true" outlineLevel="0" collapsed="false">
      <c r="A44" s="10" t="str">
        <f aca="false">IF($B44="","","R-"&amp;ROW()-6)</f>
        <v/>
      </c>
      <c r="B44" s="11"/>
      <c r="C44" s="11"/>
      <c r="D44" s="13"/>
      <c r="E44" s="13"/>
      <c r="F44" s="12"/>
      <c r="G44" s="11"/>
      <c r="H44" s="11"/>
      <c r="I44" s="12"/>
      <c r="J44" s="11"/>
      <c r="K44" s="14" t="str">
        <f aca="false">IF(OR($D44="",$E44=""),"",IF($D44="Low",1,IF($D44="Medium",2,IF($D44="High",3,"")))*IF($E44="Low",1,IF($E44="Medium",2,IF($E44="High",3,""))))</f>
        <v/>
      </c>
      <c r="L44" s="14" t="str">
        <f aca="true">IF($I44="","",TODAY()-$I44)</f>
        <v/>
      </c>
      <c r="M44" s="14" t="str">
        <f aca="true">IF($B44="","",IF($F44="","No date set",IF($F44&lt;TODAY(),"Passed "&amp;TODAY()-$F44&amp;" days ago","In "&amp;$F44-TODAY()&amp;" days")))</f>
        <v/>
      </c>
      <c r="N44" s="15" t="str">
        <f aca="true">IF($B44="","",IF($J44&lt;&gt;"Open","",IF($F44="","No trigger date. This is a worry, not a risk.",IF($F44&lt;TODAY(),"Trigger passed. It is an issue or it is fiction.",IF(AND(ISNUMBER($K44),$K44&gt;=Thresholds!$B$9,$H44=""),"Score "&amp;$K44&amp;" with no response written down.",IF(AND(ISNUMBER($L44),$L44&gt;Thresholds!$B$7),"Not reviewed in "&amp;$L44&amp;" days.",""))))))</f>
        <v/>
      </c>
    </row>
    <row r="45" customFormat="false" ht="25.5" hidden="false" customHeight="true" outlineLevel="0" collapsed="false">
      <c r="A45" s="10" t="str">
        <f aca="false">IF($B45="","","R-"&amp;ROW()-6)</f>
        <v/>
      </c>
      <c r="B45" s="11"/>
      <c r="C45" s="11"/>
      <c r="D45" s="13"/>
      <c r="E45" s="13"/>
      <c r="F45" s="12"/>
      <c r="G45" s="11"/>
      <c r="H45" s="11"/>
      <c r="I45" s="12"/>
      <c r="J45" s="11"/>
      <c r="K45" s="14" t="str">
        <f aca="false">IF(OR($D45="",$E45=""),"",IF($D45="Low",1,IF($D45="Medium",2,IF($D45="High",3,"")))*IF($E45="Low",1,IF($E45="Medium",2,IF($E45="High",3,""))))</f>
        <v/>
      </c>
      <c r="L45" s="14" t="str">
        <f aca="true">IF($I45="","",TODAY()-$I45)</f>
        <v/>
      </c>
      <c r="M45" s="14" t="str">
        <f aca="true">IF($B45="","",IF($F45="","No date set",IF($F45&lt;TODAY(),"Passed "&amp;TODAY()-$F45&amp;" days ago","In "&amp;$F45-TODAY()&amp;" days")))</f>
        <v/>
      </c>
      <c r="N45" s="15" t="str">
        <f aca="true">IF($B45="","",IF($J45&lt;&gt;"Open","",IF($F45="","No trigger date. This is a worry, not a risk.",IF($F45&lt;TODAY(),"Trigger passed. It is an issue or it is fiction.",IF(AND(ISNUMBER($K45),$K45&gt;=Thresholds!$B$9,$H45=""),"Score "&amp;$K45&amp;" with no response written down.",IF(AND(ISNUMBER($L45),$L45&gt;Thresholds!$B$7),"Not reviewed in "&amp;$L45&amp;" days.",""))))))</f>
        <v/>
      </c>
    </row>
    <row r="46" customFormat="false" ht="25.5" hidden="false" customHeight="true" outlineLevel="0" collapsed="false">
      <c r="A46" s="10" t="str">
        <f aca="false">IF($B46="","","R-"&amp;ROW()-6)</f>
        <v/>
      </c>
      <c r="B46" s="11"/>
      <c r="C46" s="11"/>
      <c r="D46" s="13"/>
      <c r="E46" s="13"/>
      <c r="F46" s="12"/>
      <c r="G46" s="11"/>
      <c r="H46" s="11"/>
      <c r="I46" s="12"/>
      <c r="J46" s="11"/>
      <c r="K46" s="14" t="str">
        <f aca="false">IF(OR($D46="",$E46=""),"",IF($D46="Low",1,IF($D46="Medium",2,IF($D46="High",3,"")))*IF($E46="Low",1,IF($E46="Medium",2,IF($E46="High",3,""))))</f>
        <v/>
      </c>
      <c r="L46" s="14" t="str">
        <f aca="true">IF($I46="","",TODAY()-$I46)</f>
        <v/>
      </c>
      <c r="M46" s="14" t="str">
        <f aca="true">IF($B46="","",IF($F46="","No date set",IF($F46&lt;TODAY(),"Passed "&amp;TODAY()-$F46&amp;" days ago","In "&amp;$F46-TODAY()&amp;" days")))</f>
        <v/>
      </c>
      <c r="N46" s="15" t="str">
        <f aca="true">IF($B46="","",IF($J46&lt;&gt;"Open","",IF($F46="","No trigger date. This is a worry, not a risk.",IF($F46&lt;TODAY(),"Trigger passed. It is an issue or it is fiction.",IF(AND(ISNUMBER($K46),$K46&gt;=Thresholds!$B$9,$H46=""),"Score "&amp;$K46&amp;" with no response written down.",IF(AND(ISNUMBER($L46),$L46&gt;Thresholds!$B$7),"Not reviewed in "&amp;$L46&amp;" days.",""))))))</f>
        <v/>
      </c>
    </row>
    <row r="47" customFormat="false" ht="25.5" hidden="false" customHeight="true" outlineLevel="0" collapsed="false">
      <c r="A47" s="10" t="str">
        <f aca="false">IF($B47="","","R-"&amp;ROW()-6)</f>
        <v/>
      </c>
      <c r="B47" s="11"/>
      <c r="C47" s="11"/>
      <c r="D47" s="13"/>
      <c r="E47" s="13"/>
      <c r="F47" s="12"/>
      <c r="G47" s="11"/>
      <c r="H47" s="11"/>
      <c r="I47" s="12"/>
      <c r="J47" s="11"/>
      <c r="K47" s="14" t="str">
        <f aca="false">IF(OR($D47="",$E47=""),"",IF($D47="Low",1,IF($D47="Medium",2,IF($D47="High",3,"")))*IF($E47="Low",1,IF($E47="Medium",2,IF($E47="High",3,""))))</f>
        <v/>
      </c>
      <c r="L47" s="14" t="str">
        <f aca="true">IF($I47="","",TODAY()-$I47)</f>
        <v/>
      </c>
      <c r="M47" s="14" t="str">
        <f aca="true">IF($B47="","",IF($F47="","No date set",IF($F47&lt;TODAY(),"Passed "&amp;TODAY()-$F47&amp;" days ago","In "&amp;$F47-TODAY()&amp;" days")))</f>
        <v/>
      </c>
      <c r="N47" s="15" t="str">
        <f aca="true">IF($B47="","",IF($J47&lt;&gt;"Open","",IF($F47="","No trigger date. This is a worry, not a risk.",IF($F47&lt;TODAY(),"Trigger passed. It is an issue or it is fiction.",IF(AND(ISNUMBER($K47),$K47&gt;=Thresholds!$B$9,$H47=""),"Score "&amp;$K47&amp;" with no response written down.",IF(AND(ISNUMBER($L47),$L47&gt;Thresholds!$B$7),"Not reviewed in "&amp;$L47&amp;" days.",""))))))</f>
        <v/>
      </c>
    </row>
    <row r="48" customFormat="false" ht="25.5" hidden="false" customHeight="true" outlineLevel="0" collapsed="false">
      <c r="A48" s="10" t="str">
        <f aca="false">IF($B48="","","R-"&amp;ROW()-6)</f>
        <v/>
      </c>
      <c r="B48" s="11"/>
      <c r="C48" s="11"/>
      <c r="D48" s="13"/>
      <c r="E48" s="13"/>
      <c r="F48" s="12"/>
      <c r="G48" s="11"/>
      <c r="H48" s="11"/>
      <c r="I48" s="12"/>
      <c r="J48" s="11"/>
      <c r="K48" s="14" t="str">
        <f aca="false">IF(OR($D48="",$E48=""),"",IF($D48="Low",1,IF($D48="Medium",2,IF($D48="High",3,"")))*IF($E48="Low",1,IF($E48="Medium",2,IF($E48="High",3,""))))</f>
        <v/>
      </c>
      <c r="L48" s="14" t="str">
        <f aca="true">IF($I48="","",TODAY()-$I48)</f>
        <v/>
      </c>
      <c r="M48" s="14" t="str">
        <f aca="true">IF($B48="","",IF($F48="","No date set",IF($F48&lt;TODAY(),"Passed "&amp;TODAY()-$F48&amp;" days ago","In "&amp;$F48-TODAY()&amp;" days")))</f>
        <v/>
      </c>
      <c r="N48" s="15" t="str">
        <f aca="true">IF($B48="","",IF($J48&lt;&gt;"Open","",IF($F48="","No trigger date. This is a worry, not a risk.",IF($F48&lt;TODAY(),"Trigger passed. It is an issue or it is fiction.",IF(AND(ISNUMBER($K48),$K48&gt;=Thresholds!$B$9,$H48=""),"Score "&amp;$K48&amp;" with no response written down.",IF(AND(ISNUMBER($L48),$L48&gt;Thresholds!$B$7),"Not reviewed in "&amp;$L48&amp;" days.",""))))))</f>
        <v/>
      </c>
    </row>
    <row r="49" customFormat="false" ht="25.5" hidden="false" customHeight="true" outlineLevel="0" collapsed="false">
      <c r="A49" s="10" t="str">
        <f aca="false">IF($B49="","","R-"&amp;ROW()-6)</f>
        <v/>
      </c>
      <c r="B49" s="11"/>
      <c r="C49" s="11"/>
      <c r="D49" s="13"/>
      <c r="E49" s="13"/>
      <c r="F49" s="12"/>
      <c r="G49" s="11"/>
      <c r="H49" s="11"/>
      <c r="I49" s="12"/>
      <c r="J49" s="11"/>
      <c r="K49" s="14" t="str">
        <f aca="false">IF(OR($D49="",$E49=""),"",IF($D49="Low",1,IF($D49="Medium",2,IF($D49="High",3,"")))*IF($E49="Low",1,IF($E49="Medium",2,IF($E49="High",3,""))))</f>
        <v/>
      </c>
      <c r="L49" s="14" t="str">
        <f aca="true">IF($I49="","",TODAY()-$I49)</f>
        <v/>
      </c>
      <c r="M49" s="14" t="str">
        <f aca="true">IF($B49="","",IF($F49="","No date set",IF($F49&lt;TODAY(),"Passed "&amp;TODAY()-$F49&amp;" days ago","In "&amp;$F49-TODAY()&amp;" days")))</f>
        <v/>
      </c>
      <c r="N49" s="15" t="str">
        <f aca="true">IF($B49="","",IF($J49&lt;&gt;"Open","",IF($F49="","No trigger date. This is a worry, not a risk.",IF($F49&lt;TODAY(),"Trigger passed. It is an issue or it is fiction.",IF(AND(ISNUMBER($K49),$K49&gt;=Thresholds!$B$9,$H49=""),"Score "&amp;$K49&amp;" with no response written down.",IF(AND(ISNUMBER($L49),$L49&gt;Thresholds!$B$7),"Not reviewed in "&amp;$L49&amp;" days.",""))))))</f>
        <v/>
      </c>
    </row>
    <row r="50" customFormat="false" ht="25.5" hidden="false" customHeight="true" outlineLevel="0" collapsed="false">
      <c r="A50" s="10" t="str">
        <f aca="false">IF($B50="","","R-"&amp;ROW()-6)</f>
        <v/>
      </c>
      <c r="B50" s="11"/>
      <c r="C50" s="11"/>
      <c r="D50" s="13"/>
      <c r="E50" s="13"/>
      <c r="F50" s="12"/>
      <c r="G50" s="11"/>
      <c r="H50" s="11"/>
      <c r="I50" s="12"/>
      <c r="J50" s="11"/>
      <c r="K50" s="14" t="str">
        <f aca="false">IF(OR($D50="",$E50=""),"",IF($D50="Low",1,IF($D50="Medium",2,IF($D50="High",3,"")))*IF($E50="Low",1,IF($E50="Medium",2,IF($E50="High",3,""))))</f>
        <v/>
      </c>
      <c r="L50" s="14" t="str">
        <f aca="true">IF($I50="","",TODAY()-$I50)</f>
        <v/>
      </c>
      <c r="M50" s="14" t="str">
        <f aca="true">IF($B50="","",IF($F50="","No date set",IF($F50&lt;TODAY(),"Passed "&amp;TODAY()-$F50&amp;" days ago","In "&amp;$F50-TODAY()&amp;" days")))</f>
        <v/>
      </c>
      <c r="N50" s="15" t="str">
        <f aca="true">IF($B50="","",IF($J50&lt;&gt;"Open","",IF($F50="","No trigger date. This is a worry, not a risk.",IF($F50&lt;TODAY(),"Trigger passed. It is an issue or it is fiction.",IF(AND(ISNUMBER($K50),$K50&gt;=Thresholds!$B$9,$H50=""),"Score "&amp;$K50&amp;" with no response written down.",IF(AND(ISNUMBER($L50),$L50&gt;Thresholds!$B$7),"Not reviewed in "&amp;$L50&amp;" days.",""))))))</f>
        <v/>
      </c>
    </row>
    <row r="51" customFormat="false" ht="25.5" hidden="false" customHeight="true" outlineLevel="0" collapsed="false">
      <c r="A51" s="10" t="str">
        <f aca="false">IF($B51="","","R-"&amp;ROW()-6)</f>
        <v/>
      </c>
      <c r="B51" s="11"/>
      <c r="C51" s="11"/>
      <c r="D51" s="13"/>
      <c r="E51" s="13"/>
      <c r="F51" s="12"/>
      <c r="G51" s="11"/>
      <c r="H51" s="11"/>
      <c r="I51" s="12"/>
      <c r="J51" s="11"/>
      <c r="K51" s="14" t="str">
        <f aca="false">IF(OR($D51="",$E51=""),"",IF($D51="Low",1,IF($D51="Medium",2,IF($D51="High",3,"")))*IF($E51="Low",1,IF($E51="Medium",2,IF($E51="High",3,""))))</f>
        <v/>
      </c>
      <c r="L51" s="14" t="str">
        <f aca="true">IF($I51="","",TODAY()-$I51)</f>
        <v/>
      </c>
      <c r="M51" s="14" t="str">
        <f aca="true">IF($B51="","",IF($F51="","No date set",IF($F51&lt;TODAY(),"Passed "&amp;TODAY()-$F51&amp;" days ago","In "&amp;$F51-TODAY()&amp;" days")))</f>
        <v/>
      </c>
      <c r="N51" s="15" t="str">
        <f aca="true">IF($B51="","",IF($J51&lt;&gt;"Open","",IF($F51="","No trigger date. This is a worry, not a risk.",IF($F51&lt;TODAY(),"Trigger passed. It is an issue or it is fiction.",IF(AND(ISNUMBER($K51),$K51&gt;=Thresholds!$B$9,$H51=""),"Score "&amp;$K51&amp;" with no response written down.",IF(AND(ISNUMBER($L51),$L51&gt;Thresholds!$B$7),"Not reviewed in "&amp;$L51&amp;" days.",""))))))</f>
        <v/>
      </c>
    </row>
    <row r="52" customFormat="false" ht="25.5" hidden="false" customHeight="true" outlineLevel="0" collapsed="false">
      <c r="A52" s="10" t="str">
        <f aca="false">IF($B52="","","R-"&amp;ROW()-6)</f>
        <v/>
      </c>
      <c r="B52" s="11"/>
      <c r="C52" s="11"/>
      <c r="D52" s="13"/>
      <c r="E52" s="13"/>
      <c r="F52" s="12"/>
      <c r="G52" s="11"/>
      <c r="H52" s="11"/>
      <c r="I52" s="12"/>
      <c r="J52" s="11"/>
      <c r="K52" s="14" t="str">
        <f aca="false">IF(OR($D52="",$E52=""),"",IF($D52="Low",1,IF($D52="Medium",2,IF($D52="High",3,"")))*IF($E52="Low",1,IF($E52="Medium",2,IF($E52="High",3,""))))</f>
        <v/>
      </c>
      <c r="L52" s="14" t="str">
        <f aca="true">IF($I52="","",TODAY()-$I52)</f>
        <v/>
      </c>
      <c r="M52" s="14" t="str">
        <f aca="true">IF($B52="","",IF($F52="","No date set",IF($F52&lt;TODAY(),"Passed "&amp;TODAY()-$F52&amp;" days ago","In "&amp;$F52-TODAY()&amp;" days")))</f>
        <v/>
      </c>
      <c r="N52" s="15" t="str">
        <f aca="true">IF($B52="","",IF($J52&lt;&gt;"Open","",IF($F52="","No trigger date. This is a worry, not a risk.",IF($F52&lt;TODAY(),"Trigger passed. It is an issue or it is fiction.",IF(AND(ISNUMBER($K52),$K52&gt;=Thresholds!$B$9,$H52=""),"Score "&amp;$K52&amp;" with no response written down.",IF(AND(ISNUMBER($L52),$L52&gt;Thresholds!$B$7),"Not reviewed in "&amp;$L52&amp;" days.",""))))))</f>
        <v/>
      </c>
    </row>
    <row r="53" customFormat="false" ht="25.5" hidden="false" customHeight="true" outlineLevel="0" collapsed="false">
      <c r="A53" s="10" t="str">
        <f aca="false">IF($B53="","","R-"&amp;ROW()-6)</f>
        <v/>
      </c>
      <c r="B53" s="11"/>
      <c r="C53" s="11"/>
      <c r="D53" s="13"/>
      <c r="E53" s="13"/>
      <c r="F53" s="12"/>
      <c r="G53" s="11"/>
      <c r="H53" s="11"/>
      <c r="I53" s="12"/>
      <c r="J53" s="11"/>
      <c r="K53" s="14" t="str">
        <f aca="false">IF(OR($D53="",$E53=""),"",IF($D53="Low",1,IF($D53="Medium",2,IF($D53="High",3,"")))*IF($E53="Low",1,IF($E53="Medium",2,IF($E53="High",3,""))))</f>
        <v/>
      </c>
      <c r="L53" s="14" t="str">
        <f aca="true">IF($I53="","",TODAY()-$I53)</f>
        <v/>
      </c>
      <c r="M53" s="14" t="str">
        <f aca="true">IF($B53="","",IF($F53="","No date set",IF($F53&lt;TODAY(),"Passed "&amp;TODAY()-$F53&amp;" days ago","In "&amp;$F53-TODAY()&amp;" days")))</f>
        <v/>
      </c>
      <c r="N53" s="15" t="str">
        <f aca="true">IF($B53="","",IF($J53&lt;&gt;"Open","",IF($F53="","No trigger date. This is a worry, not a risk.",IF($F53&lt;TODAY(),"Trigger passed. It is an issue or it is fiction.",IF(AND(ISNUMBER($K53),$K53&gt;=Thresholds!$B$9,$H53=""),"Score "&amp;$K53&amp;" with no response written down.",IF(AND(ISNUMBER($L53),$L53&gt;Thresholds!$B$7),"Not reviewed in "&amp;$L53&amp;" days.",""))))))</f>
        <v/>
      </c>
    </row>
    <row r="54" customFormat="false" ht="25.5" hidden="false" customHeight="true" outlineLevel="0" collapsed="false">
      <c r="A54" s="10" t="str">
        <f aca="false">IF($B54="","","R-"&amp;ROW()-6)</f>
        <v/>
      </c>
      <c r="B54" s="11"/>
      <c r="C54" s="11"/>
      <c r="D54" s="13"/>
      <c r="E54" s="13"/>
      <c r="F54" s="12"/>
      <c r="G54" s="11"/>
      <c r="H54" s="11"/>
      <c r="I54" s="12"/>
      <c r="J54" s="11"/>
      <c r="K54" s="14" t="str">
        <f aca="false">IF(OR($D54="",$E54=""),"",IF($D54="Low",1,IF($D54="Medium",2,IF($D54="High",3,"")))*IF($E54="Low",1,IF($E54="Medium",2,IF($E54="High",3,""))))</f>
        <v/>
      </c>
      <c r="L54" s="14" t="str">
        <f aca="true">IF($I54="","",TODAY()-$I54)</f>
        <v/>
      </c>
      <c r="M54" s="14" t="str">
        <f aca="true">IF($B54="","",IF($F54="","No date set",IF($F54&lt;TODAY(),"Passed "&amp;TODAY()-$F54&amp;" days ago","In "&amp;$F54-TODAY()&amp;" days")))</f>
        <v/>
      </c>
      <c r="N54" s="15" t="str">
        <f aca="true">IF($B54="","",IF($J54&lt;&gt;"Open","",IF($F54="","No trigger date. This is a worry, not a risk.",IF($F54&lt;TODAY(),"Trigger passed. It is an issue or it is fiction.",IF(AND(ISNUMBER($K54),$K54&gt;=Thresholds!$B$9,$H54=""),"Score "&amp;$K54&amp;" with no response written down.",IF(AND(ISNUMBER($L54),$L54&gt;Thresholds!$B$7),"Not reviewed in "&amp;$L54&amp;" days.",""))))))</f>
        <v/>
      </c>
    </row>
    <row r="55" customFormat="false" ht="25.5" hidden="false" customHeight="true" outlineLevel="0" collapsed="false">
      <c r="A55" s="10" t="str">
        <f aca="false">IF($B55="","","R-"&amp;ROW()-6)</f>
        <v/>
      </c>
      <c r="B55" s="11"/>
      <c r="C55" s="11"/>
      <c r="D55" s="13"/>
      <c r="E55" s="13"/>
      <c r="F55" s="12"/>
      <c r="G55" s="11"/>
      <c r="H55" s="11"/>
      <c r="I55" s="12"/>
      <c r="J55" s="11"/>
      <c r="K55" s="14" t="str">
        <f aca="false">IF(OR($D55="",$E55=""),"",IF($D55="Low",1,IF($D55="Medium",2,IF($D55="High",3,"")))*IF($E55="Low",1,IF($E55="Medium",2,IF($E55="High",3,""))))</f>
        <v/>
      </c>
      <c r="L55" s="14" t="str">
        <f aca="true">IF($I55="","",TODAY()-$I55)</f>
        <v/>
      </c>
      <c r="M55" s="14" t="str">
        <f aca="true">IF($B55="","",IF($F55="","No date set",IF($F55&lt;TODAY(),"Passed "&amp;TODAY()-$F55&amp;" days ago","In "&amp;$F55-TODAY()&amp;" days")))</f>
        <v/>
      </c>
      <c r="N55" s="15" t="str">
        <f aca="true">IF($B55="","",IF($J55&lt;&gt;"Open","",IF($F55="","No trigger date. This is a worry, not a risk.",IF($F55&lt;TODAY(),"Trigger passed. It is an issue or it is fiction.",IF(AND(ISNUMBER($K55),$K55&gt;=Thresholds!$B$9,$H55=""),"Score "&amp;$K55&amp;" with no response written down.",IF(AND(ISNUMBER($L55),$L55&gt;Thresholds!$B$7),"Not reviewed in "&amp;$L55&amp;" days.",""))))))</f>
        <v/>
      </c>
    </row>
    <row r="56" customFormat="false" ht="25.5" hidden="false" customHeight="true" outlineLevel="0" collapsed="false">
      <c r="A56" s="10" t="str">
        <f aca="false">IF($B56="","","R-"&amp;ROW()-6)</f>
        <v/>
      </c>
      <c r="B56" s="11"/>
      <c r="C56" s="11"/>
      <c r="D56" s="13"/>
      <c r="E56" s="13"/>
      <c r="F56" s="12"/>
      <c r="G56" s="11"/>
      <c r="H56" s="11"/>
      <c r="I56" s="12"/>
      <c r="J56" s="11"/>
      <c r="K56" s="14" t="str">
        <f aca="false">IF(OR($D56="",$E56=""),"",IF($D56="Low",1,IF($D56="Medium",2,IF($D56="High",3,"")))*IF($E56="Low",1,IF($E56="Medium",2,IF($E56="High",3,""))))</f>
        <v/>
      </c>
      <c r="L56" s="14" t="str">
        <f aca="true">IF($I56="","",TODAY()-$I56)</f>
        <v/>
      </c>
      <c r="M56" s="14" t="str">
        <f aca="true">IF($B56="","",IF($F56="","No date set",IF($F56&lt;TODAY(),"Passed "&amp;TODAY()-$F56&amp;" days ago","In "&amp;$F56-TODAY()&amp;" days")))</f>
        <v/>
      </c>
      <c r="N56" s="15" t="str">
        <f aca="true">IF($B56="","",IF($J56&lt;&gt;"Open","",IF($F56="","No trigger date. This is a worry, not a risk.",IF($F56&lt;TODAY(),"Trigger passed. It is an issue or it is fiction.",IF(AND(ISNUMBER($K56),$K56&gt;=Thresholds!$B$9,$H56=""),"Score "&amp;$K56&amp;" with no response written down.",IF(AND(ISNUMBER($L56),$L56&gt;Thresholds!$B$7),"Not reviewed in "&amp;$L56&amp;" days.",""))))))</f>
        <v/>
      </c>
    </row>
    <row r="57" customFormat="false" ht="25.5" hidden="false" customHeight="true" outlineLevel="0" collapsed="false">
      <c r="A57" s="10" t="str">
        <f aca="false">IF($B57="","","R-"&amp;ROW()-6)</f>
        <v/>
      </c>
      <c r="B57" s="11"/>
      <c r="C57" s="11"/>
      <c r="D57" s="13"/>
      <c r="E57" s="13"/>
      <c r="F57" s="12"/>
      <c r="G57" s="11"/>
      <c r="H57" s="11"/>
      <c r="I57" s="12"/>
      <c r="J57" s="11"/>
      <c r="K57" s="14" t="str">
        <f aca="false">IF(OR($D57="",$E57=""),"",IF($D57="Low",1,IF($D57="Medium",2,IF($D57="High",3,"")))*IF($E57="Low",1,IF($E57="Medium",2,IF($E57="High",3,""))))</f>
        <v/>
      </c>
      <c r="L57" s="14" t="str">
        <f aca="true">IF($I57="","",TODAY()-$I57)</f>
        <v/>
      </c>
      <c r="M57" s="14" t="str">
        <f aca="true">IF($B57="","",IF($F57="","No date set",IF($F57&lt;TODAY(),"Passed "&amp;TODAY()-$F57&amp;" days ago","In "&amp;$F57-TODAY()&amp;" days")))</f>
        <v/>
      </c>
      <c r="N57" s="15" t="str">
        <f aca="true">IF($B57="","",IF($J57&lt;&gt;"Open","",IF($F57="","No trigger date. This is a worry, not a risk.",IF($F57&lt;TODAY(),"Trigger passed. It is an issue or it is fiction.",IF(AND(ISNUMBER($K57),$K57&gt;=Thresholds!$B$9,$H57=""),"Score "&amp;$K57&amp;" with no response written down.",IF(AND(ISNUMBER($L57),$L57&gt;Thresholds!$B$7),"Not reviewed in "&amp;$L57&amp;" days.",""))))))</f>
        <v/>
      </c>
    </row>
    <row r="58" customFormat="false" ht="25.5" hidden="false" customHeight="true" outlineLevel="0" collapsed="false">
      <c r="A58" s="10" t="str">
        <f aca="false">IF($B58="","","R-"&amp;ROW()-6)</f>
        <v/>
      </c>
      <c r="B58" s="11"/>
      <c r="C58" s="11"/>
      <c r="D58" s="13"/>
      <c r="E58" s="13"/>
      <c r="F58" s="12"/>
      <c r="G58" s="11"/>
      <c r="H58" s="11"/>
      <c r="I58" s="12"/>
      <c r="J58" s="11"/>
      <c r="K58" s="14" t="str">
        <f aca="false">IF(OR($D58="",$E58=""),"",IF($D58="Low",1,IF($D58="Medium",2,IF($D58="High",3,"")))*IF($E58="Low",1,IF($E58="Medium",2,IF($E58="High",3,""))))</f>
        <v/>
      </c>
      <c r="L58" s="14" t="str">
        <f aca="true">IF($I58="","",TODAY()-$I58)</f>
        <v/>
      </c>
      <c r="M58" s="14" t="str">
        <f aca="true">IF($B58="","",IF($F58="","No date set",IF($F58&lt;TODAY(),"Passed "&amp;TODAY()-$F58&amp;" days ago","In "&amp;$F58-TODAY()&amp;" days")))</f>
        <v/>
      </c>
      <c r="N58" s="15" t="str">
        <f aca="true">IF($B58="","",IF($J58&lt;&gt;"Open","",IF($F58="","No trigger date. This is a worry, not a risk.",IF($F58&lt;TODAY(),"Trigger passed. It is an issue or it is fiction.",IF(AND(ISNUMBER($K58),$K58&gt;=Thresholds!$B$9,$H58=""),"Score "&amp;$K58&amp;" with no response written down.",IF(AND(ISNUMBER($L58),$L58&gt;Thresholds!$B$7),"Not reviewed in "&amp;$L58&amp;" days.",""))))))</f>
        <v/>
      </c>
    </row>
    <row r="59" customFormat="false" ht="25.5" hidden="false" customHeight="true" outlineLevel="0" collapsed="false">
      <c r="A59" s="10" t="str">
        <f aca="false">IF($B59="","","R-"&amp;ROW()-6)</f>
        <v/>
      </c>
      <c r="B59" s="11"/>
      <c r="C59" s="11"/>
      <c r="D59" s="13"/>
      <c r="E59" s="13"/>
      <c r="F59" s="12"/>
      <c r="G59" s="11"/>
      <c r="H59" s="11"/>
      <c r="I59" s="12"/>
      <c r="J59" s="11"/>
      <c r="K59" s="14" t="str">
        <f aca="false">IF(OR($D59="",$E59=""),"",IF($D59="Low",1,IF($D59="Medium",2,IF($D59="High",3,"")))*IF($E59="Low",1,IF($E59="Medium",2,IF($E59="High",3,""))))</f>
        <v/>
      </c>
      <c r="L59" s="14" t="str">
        <f aca="true">IF($I59="","",TODAY()-$I59)</f>
        <v/>
      </c>
      <c r="M59" s="14" t="str">
        <f aca="true">IF($B59="","",IF($F59="","No date set",IF($F59&lt;TODAY(),"Passed "&amp;TODAY()-$F59&amp;" days ago","In "&amp;$F59-TODAY()&amp;" days")))</f>
        <v/>
      </c>
      <c r="N59" s="15" t="str">
        <f aca="true">IF($B59="","",IF($J59&lt;&gt;"Open","",IF($F59="","No trigger date. This is a worry, not a risk.",IF($F59&lt;TODAY(),"Trigger passed. It is an issue or it is fiction.",IF(AND(ISNUMBER($K59),$K59&gt;=Thresholds!$B$9,$H59=""),"Score "&amp;$K59&amp;" with no response written down.",IF(AND(ISNUMBER($L59),$L59&gt;Thresholds!$B$7),"Not reviewed in "&amp;$L59&amp;" days.",""))))))</f>
        <v/>
      </c>
    </row>
    <row r="60" customFormat="false" ht="25.5" hidden="false" customHeight="true" outlineLevel="0" collapsed="false">
      <c r="A60" s="10" t="str">
        <f aca="false">IF($B60="","","R-"&amp;ROW()-6)</f>
        <v/>
      </c>
      <c r="B60" s="11"/>
      <c r="C60" s="11"/>
      <c r="D60" s="13"/>
      <c r="E60" s="13"/>
      <c r="F60" s="12"/>
      <c r="G60" s="11"/>
      <c r="H60" s="11"/>
      <c r="I60" s="12"/>
      <c r="J60" s="11"/>
      <c r="K60" s="14" t="str">
        <f aca="false">IF(OR($D60="",$E60=""),"",IF($D60="Low",1,IF($D60="Medium",2,IF($D60="High",3,"")))*IF($E60="Low",1,IF($E60="Medium",2,IF($E60="High",3,""))))</f>
        <v/>
      </c>
      <c r="L60" s="14" t="str">
        <f aca="true">IF($I60="","",TODAY()-$I60)</f>
        <v/>
      </c>
      <c r="M60" s="14" t="str">
        <f aca="true">IF($B60="","",IF($F60="","No date set",IF($F60&lt;TODAY(),"Passed "&amp;TODAY()-$F60&amp;" days ago","In "&amp;$F60-TODAY()&amp;" days")))</f>
        <v/>
      </c>
      <c r="N60" s="15" t="str">
        <f aca="true">IF($B60="","",IF($J60&lt;&gt;"Open","",IF($F60="","No trigger date. This is a worry, not a risk.",IF($F60&lt;TODAY(),"Trigger passed. It is an issue or it is fiction.",IF(AND(ISNUMBER($K60),$K60&gt;=Thresholds!$B$9,$H60=""),"Score "&amp;$K60&amp;" with no response written down.",IF(AND(ISNUMBER($L60),$L60&gt;Thresholds!$B$7),"Not reviewed in "&amp;$L60&amp;" days.",""))))))</f>
        <v/>
      </c>
    </row>
    <row r="61" customFormat="false" ht="25.5" hidden="false" customHeight="true" outlineLevel="0" collapsed="false">
      <c r="A61" s="10" t="str">
        <f aca="false">IF($B61="","","R-"&amp;ROW()-6)</f>
        <v/>
      </c>
      <c r="B61" s="11"/>
      <c r="C61" s="11"/>
      <c r="D61" s="13"/>
      <c r="E61" s="13"/>
      <c r="F61" s="12"/>
      <c r="G61" s="11"/>
      <c r="H61" s="11"/>
      <c r="I61" s="12"/>
      <c r="J61" s="11"/>
      <c r="K61" s="14" t="str">
        <f aca="false">IF(OR($D61="",$E61=""),"",IF($D61="Low",1,IF($D61="Medium",2,IF($D61="High",3,"")))*IF($E61="Low",1,IF($E61="Medium",2,IF($E61="High",3,""))))</f>
        <v/>
      </c>
      <c r="L61" s="14" t="str">
        <f aca="true">IF($I61="","",TODAY()-$I61)</f>
        <v/>
      </c>
      <c r="M61" s="14" t="str">
        <f aca="true">IF($B61="","",IF($F61="","No date set",IF($F61&lt;TODAY(),"Passed "&amp;TODAY()-$F61&amp;" days ago","In "&amp;$F61-TODAY()&amp;" days")))</f>
        <v/>
      </c>
      <c r="N61" s="15" t="str">
        <f aca="true">IF($B61="","",IF($J61&lt;&gt;"Open","",IF($F61="","No trigger date. This is a worry, not a risk.",IF($F61&lt;TODAY(),"Trigger passed. It is an issue or it is fiction.",IF(AND(ISNUMBER($K61),$K61&gt;=Thresholds!$B$9,$H61=""),"Score "&amp;$K61&amp;" with no response written down.",IF(AND(ISNUMBER($L61),$L61&gt;Thresholds!$B$7),"Not reviewed in "&amp;$L61&amp;" days.",""))))))</f>
        <v/>
      </c>
    </row>
    <row r="62" customFormat="false" ht="25.5" hidden="false" customHeight="true" outlineLevel="0" collapsed="false">
      <c r="A62" s="10" t="str">
        <f aca="false">IF($B62="","","R-"&amp;ROW()-6)</f>
        <v/>
      </c>
      <c r="B62" s="11"/>
      <c r="C62" s="11"/>
      <c r="D62" s="13"/>
      <c r="E62" s="13"/>
      <c r="F62" s="12"/>
      <c r="G62" s="11"/>
      <c r="H62" s="11"/>
      <c r="I62" s="12"/>
      <c r="J62" s="11"/>
      <c r="K62" s="14" t="str">
        <f aca="false">IF(OR($D62="",$E62=""),"",IF($D62="Low",1,IF($D62="Medium",2,IF($D62="High",3,"")))*IF($E62="Low",1,IF($E62="Medium",2,IF($E62="High",3,""))))</f>
        <v/>
      </c>
      <c r="L62" s="14" t="str">
        <f aca="true">IF($I62="","",TODAY()-$I62)</f>
        <v/>
      </c>
      <c r="M62" s="14" t="str">
        <f aca="true">IF($B62="","",IF($F62="","No date set",IF($F62&lt;TODAY(),"Passed "&amp;TODAY()-$F62&amp;" days ago","In "&amp;$F62-TODAY()&amp;" days")))</f>
        <v/>
      </c>
      <c r="N62" s="15" t="str">
        <f aca="true">IF($B62="","",IF($J62&lt;&gt;"Open","",IF($F62="","No trigger date. This is a worry, not a risk.",IF($F62&lt;TODAY(),"Trigger passed. It is an issue or it is fiction.",IF(AND(ISNUMBER($K62),$K62&gt;=Thresholds!$B$9,$H62=""),"Score "&amp;$K62&amp;" with no response written down.",IF(AND(ISNUMBER($L62),$L62&gt;Thresholds!$B$7),"Not reviewed in "&amp;$L62&amp;" days.",""))))))</f>
        <v/>
      </c>
    </row>
    <row r="63" customFormat="false" ht="25.5" hidden="false" customHeight="true" outlineLevel="0" collapsed="false">
      <c r="A63" s="10" t="str">
        <f aca="false">IF($B63="","","R-"&amp;ROW()-6)</f>
        <v/>
      </c>
      <c r="B63" s="11"/>
      <c r="C63" s="11"/>
      <c r="D63" s="13"/>
      <c r="E63" s="13"/>
      <c r="F63" s="12"/>
      <c r="G63" s="11"/>
      <c r="H63" s="11"/>
      <c r="I63" s="12"/>
      <c r="J63" s="11"/>
      <c r="K63" s="14" t="str">
        <f aca="false">IF(OR($D63="",$E63=""),"",IF($D63="Low",1,IF($D63="Medium",2,IF($D63="High",3,"")))*IF($E63="Low",1,IF($E63="Medium",2,IF($E63="High",3,""))))</f>
        <v/>
      </c>
      <c r="L63" s="14" t="str">
        <f aca="true">IF($I63="","",TODAY()-$I63)</f>
        <v/>
      </c>
      <c r="M63" s="14" t="str">
        <f aca="true">IF($B63="","",IF($F63="","No date set",IF($F63&lt;TODAY(),"Passed "&amp;TODAY()-$F63&amp;" days ago","In "&amp;$F63-TODAY()&amp;" days")))</f>
        <v/>
      </c>
      <c r="N63" s="15" t="str">
        <f aca="true">IF($B63="","",IF($J63&lt;&gt;"Open","",IF($F63="","No trigger date. This is a worry, not a risk.",IF($F63&lt;TODAY(),"Trigger passed. It is an issue or it is fiction.",IF(AND(ISNUMBER($K63),$K63&gt;=Thresholds!$B$9,$H63=""),"Score "&amp;$K63&amp;" with no response written down.",IF(AND(ISNUMBER($L63),$L63&gt;Thresholds!$B$7),"Not reviewed in "&amp;$L63&amp;" days.",""))))))</f>
        <v/>
      </c>
    </row>
    <row r="64" customFormat="false" ht="25.5" hidden="false" customHeight="true" outlineLevel="0" collapsed="false">
      <c r="A64" s="10" t="str">
        <f aca="false">IF($B64="","","R-"&amp;ROW()-6)</f>
        <v/>
      </c>
      <c r="B64" s="11"/>
      <c r="C64" s="11"/>
      <c r="D64" s="13"/>
      <c r="E64" s="13"/>
      <c r="F64" s="12"/>
      <c r="G64" s="11"/>
      <c r="H64" s="11"/>
      <c r="I64" s="12"/>
      <c r="J64" s="11"/>
      <c r="K64" s="14" t="str">
        <f aca="false">IF(OR($D64="",$E64=""),"",IF($D64="Low",1,IF($D64="Medium",2,IF($D64="High",3,"")))*IF($E64="Low",1,IF($E64="Medium",2,IF($E64="High",3,""))))</f>
        <v/>
      </c>
      <c r="L64" s="14" t="str">
        <f aca="true">IF($I64="","",TODAY()-$I64)</f>
        <v/>
      </c>
      <c r="M64" s="14" t="str">
        <f aca="true">IF($B64="","",IF($F64="","No date set",IF($F64&lt;TODAY(),"Passed "&amp;TODAY()-$F64&amp;" days ago","In "&amp;$F64-TODAY()&amp;" days")))</f>
        <v/>
      </c>
      <c r="N64" s="15" t="str">
        <f aca="true">IF($B64="","",IF($J64&lt;&gt;"Open","",IF($F64="","No trigger date. This is a worry, not a risk.",IF($F64&lt;TODAY(),"Trigger passed. It is an issue or it is fiction.",IF(AND(ISNUMBER($K64),$K64&gt;=Thresholds!$B$9,$H64=""),"Score "&amp;$K64&amp;" with no response written down.",IF(AND(ISNUMBER($L64),$L64&gt;Thresholds!$B$7),"Not reviewed in "&amp;$L64&amp;" days.",""))))))</f>
        <v/>
      </c>
    </row>
    <row r="65" customFormat="false" ht="25.5" hidden="false" customHeight="true" outlineLevel="0" collapsed="false">
      <c r="A65" s="10" t="str">
        <f aca="false">IF($B65="","","R-"&amp;ROW()-6)</f>
        <v/>
      </c>
      <c r="B65" s="11"/>
      <c r="C65" s="11"/>
      <c r="D65" s="13"/>
      <c r="E65" s="13"/>
      <c r="F65" s="12"/>
      <c r="G65" s="11"/>
      <c r="H65" s="11"/>
      <c r="I65" s="12"/>
      <c r="J65" s="11"/>
      <c r="K65" s="14" t="str">
        <f aca="false">IF(OR($D65="",$E65=""),"",IF($D65="Low",1,IF($D65="Medium",2,IF($D65="High",3,"")))*IF($E65="Low",1,IF($E65="Medium",2,IF($E65="High",3,""))))</f>
        <v/>
      </c>
      <c r="L65" s="14" t="str">
        <f aca="true">IF($I65="","",TODAY()-$I65)</f>
        <v/>
      </c>
      <c r="M65" s="14" t="str">
        <f aca="true">IF($B65="","",IF($F65="","No date set",IF($F65&lt;TODAY(),"Passed "&amp;TODAY()-$F65&amp;" days ago","In "&amp;$F65-TODAY()&amp;" days")))</f>
        <v/>
      </c>
      <c r="N65" s="15" t="str">
        <f aca="true">IF($B65="","",IF($J65&lt;&gt;"Open","",IF($F65="","No trigger date. This is a worry, not a risk.",IF($F65&lt;TODAY(),"Trigger passed. It is an issue or it is fiction.",IF(AND(ISNUMBER($K65),$K65&gt;=Thresholds!$B$9,$H65=""),"Score "&amp;$K65&amp;" with no response written down.",IF(AND(ISNUMBER($L65),$L65&gt;Thresholds!$B$7),"Not reviewed in "&amp;$L65&amp;" days.",""))))))</f>
        <v/>
      </c>
    </row>
    <row r="66" customFormat="false" ht="25.5" hidden="false" customHeight="true" outlineLevel="0" collapsed="false">
      <c r="A66" s="10" t="str">
        <f aca="false">IF($B66="","","R-"&amp;ROW()-6)</f>
        <v/>
      </c>
      <c r="B66" s="11"/>
      <c r="C66" s="11"/>
      <c r="D66" s="13"/>
      <c r="E66" s="13"/>
      <c r="F66" s="12"/>
      <c r="G66" s="11"/>
      <c r="H66" s="11"/>
      <c r="I66" s="12"/>
      <c r="J66" s="11"/>
      <c r="K66" s="14" t="str">
        <f aca="false">IF(OR($D66="",$E66=""),"",IF($D66="Low",1,IF($D66="Medium",2,IF($D66="High",3,"")))*IF($E66="Low",1,IF($E66="Medium",2,IF($E66="High",3,""))))</f>
        <v/>
      </c>
      <c r="L66" s="14" t="str">
        <f aca="true">IF($I66="","",TODAY()-$I66)</f>
        <v/>
      </c>
      <c r="M66" s="14" t="str">
        <f aca="true">IF($B66="","",IF($F66="","No date set",IF($F66&lt;TODAY(),"Passed "&amp;TODAY()-$F66&amp;" days ago","In "&amp;$F66-TODAY()&amp;" days")))</f>
        <v/>
      </c>
      <c r="N66" s="15" t="str">
        <f aca="true">IF($B66="","",IF($J66&lt;&gt;"Open","",IF($F66="","No trigger date. This is a worry, not a risk.",IF($F66&lt;TODAY(),"Trigger passed. It is an issue or it is fiction.",IF(AND(ISNUMBER($K66),$K66&gt;=Thresholds!$B$9,$H66=""),"Score "&amp;$K66&amp;" with no response written down.",IF(AND(ISNUMBER($L66),$L66&gt;Thresholds!$B$7),"Not reviewed in "&amp;$L66&amp;" days.",""))))))</f>
        <v/>
      </c>
    </row>
    <row r="67" customFormat="false" ht="25.5" hidden="false" customHeight="true" outlineLevel="0" collapsed="false">
      <c r="A67" s="10" t="str">
        <f aca="false">IF($B67="","","R-"&amp;ROW()-6)</f>
        <v/>
      </c>
      <c r="B67" s="11"/>
      <c r="C67" s="11"/>
      <c r="D67" s="13"/>
      <c r="E67" s="13"/>
      <c r="F67" s="12"/>
      <c r="G67" s="11"/>
      <c r="H67" s="11"/>
      <c r="I67" s="12"/>
      <c r="J67" s="11"/>
      <c r="K67" s="14" t="str">
        <f aca="false">IF(OR($D67="",$E67=""),"",IF($D67="Low",1,IF($D67="Medium",2,IF($D67="High",3,"")))*IF($E67="Low",1,IF($E67="Medium",2,IF($E67="High",3,""))))</f>
        <v/>
      </c>
      <c r="L67" s="14" t="str">
        <f aca="true">IF($I67="","",TODAY()-$I67)</f>
        <v/>
      </c>
      <c r="M67" s="14" t="str">
        <f aca="true">IF($B67="","",IF($F67="","No date set",IF($F67&lt;TODAY(),"Passed "&amp;TODAY()-$F67&amp;" days ago","In "&amp;$F67-TODAY()&amp;" days")))</f>
        <v/>
      </c>
      <c r="N67" s="15" t="str">
        <f aca="true">IF($B67="","",IF($J67&lt;&gt;"Open","",IF($F67="","No trigger date. This is a worry, not a risk.",IF($F67&lt;TODAY(),"Trigger passed. It is an issue or it is fiction.",IF(AND(ISNUMBER($K67),$K67&gt;=Thresholds!$B$9,$H67=""),"Score "&amp;$K67&amp;" with no response written down.",IF(AND(ISNUMBER($L67),$L67&gt;Thresholds!$B$7),"Not reviewed in "&amp;$L67&amp;" days.",""))))))</f>
        <v/>
      </c>
    </row>
    <row r="68" customFormat="false" ht="25.5" hidden="false" customHeight="true" outlineLevel="0" collapsed="false">
      <c r="A68" s="10" t="str">
        <f aca="false">IF($B68="","","R-"&amp;ROW()-6)</f>
        <v/>
      </c>
      <c r="B68" s="11"/>
      <c r="C68" s="11"/>
      <c r="D68" s="13"/>
      <c r="E68" s="13"/>
      <c r="F68" s="12"/>
      <c r="G68" s="11"/>
      <c r="H68" s="11"/>
      <c r="I68" s="12"/>
      <c r="J68" s="11"/>
      <c r="K68" s="14" t="str">
        <f aca="false">IF(OR($D68="",$E68=""),"",IF($D68="Low",1,IF($D68="Medium",2,IF($D68="High",3,"")))*IF($E68="Low",1,IF($E68="Medium",2,IF($E68="High",3,""))))</f>
        <v/>
      </c>
      <c r="L68" s="14" t="str">
        <f aca="true">IF($I68="","",TODAY()-$I68)</f>
        <v/>
      </c>
      <c r="M68" s="14" t="str">
        <f aca="true">IF($B68="","",IF($F68="","No date set",IF($F68&lt;TODAY(),"Passed "&amp;TODAY()-$F68&amp;" days ago","In "&amp;$F68-TODAY()&amp;" days")))</f>
        <v/>
      </c>
      <c r="N68" s="15" t="str">
        <f aca="true">IF($B68="","",IF($J68&lt;&gt;"Open","",IF($F68="","No trigger date. This is a worry, not a risk.",IF($F68&lt;TODAY(),"Trigger passed. It is an issue or it is fiction.",IF(AND(ISNUMBER($K68),$K68&gt;=Thresholds!$B$9,$H68=""),"Score "&amp;$K68&amp;" with no response written down.",IF(AND(ISNUMBER($L68),$L68&gt;Thresholds!$B$7),"Not reviewed in "&amp;$L68&amp;" days.",""))))))</f>
        <v/>
      </c>
    </row>
    <row r="69" customFormat="false" ht="25.5" hidden="false" customHeight="true" outlineLevel="0" collapsed="false">
      <c r="A69" s="10" t="str">
        <f aca="false">IF($B69="","","R-"&amp;ROW()-6)</f>
        <v/>
      </c>
      <c r="B69" s="11"/>
      <c r="C69" s="11"/>
      <c r="D69" s="13"/>
      <c r="E69" s="13"/>
      <c r="F69" s="12"/>
      <c r="G69" s="11"/>
      <c r="H69" s="11"/>
      <c r="I69" s="12"/>
      <c r="J69" s="11"/>
      <c r="K69" s="14" t="str">
        <f aca="false">IF(OR($D69="",$E69=""),"",IF($D69="Low",1,IF($D69="Medium",2,IF($D69="High",3,"")))*IF($E69="Low",1,IF($E69="Medium",2,IF($E69="High",3,""))))</f>
        <v/>
      </c>
      <c r="L69" s="14" t="str">
        <f aca="true">IF($I69="","",TODAY()-$I69)</f>
        <v/>
      </c>
      <c r="M69" s="14" t="str">
        <f aca="true">IF($B69="","",IF($F69="","No date set",IF($F69&lt;TODAY(),"Passed "&amp;TODAY()-$F69&amp;" days ago","In "&amp;$F69-TODAY()&amp;" days")))</f>
        <v/>
      </c>
      <c r="N69" s="15" t="str">
        <f aca="true">IF($B69="","",IF($J69&lt;&gt;"Open","",IF($F69="","No trigger date. This is a worry, not a risk.",IF($F69&lt;TODAY(),"Trigger passed. It is an issue or it is fiction.",IF(AND(ISNUMBER($K69),$K69&gt;=Thresholds!$B$9,$H69=""),"Score "&amp;$K69&amp;" with no response written down.",IF(AND(ISNUMBER($L69),$L69&gt;Thresholds!$B$7),"Not reviewed in "&amp;$L69&amp;" days.",""))))))</f>
        <v/>
      </c>
    </row>
    <row r="70" customFormat="false" ht="25.5" hidden="false" customHeight="true" outlineLevel="0" collapsed="false">
      <c r="A70" s="10" t="str">
        <f aca="false">IF($B70="","","R-"&amp;ROW()-6)</f>
        <v/>
      </c>
      <c r="B70" s="11"/>
      <c r="C70" s="11"/>
      <c r="D70" s="13"/>
      <c r="E70" s="13"/>
      <c r="F70" s="12"/>
      <c r="G70" s="11"/>
      <c r="H70" s="11"/>
      <c r="I70" s="12"/>
      <c r="J70" s="11"/>
      <c r="K70" s="14" t="str">
        <f aca="false">IF(OR($D70="",$E70=""),"",IF($D70="Low",1,IF($D70="Medium",2,IF($D70="High",3,"")))*IF($E70="Low",1,IF($E70="Medium",2,IF($E70="High",3,""))))</f>
        <v/>
      </c>
      <c r="L70" s="14" t="str">
        <f aca="true">IF($I70="","",TODAY()-$I70)</f>
        <v/>
      </c>
      <c r="M70" s="14" t="str">
        <f aca="true">IF($B70="","",IF($F70="","No date set",IF($F70&lt;TODAY(),"Passed "&amp;TODAY()-$F70&amp;" days ago","In "&amp;$F70-TODAY()&amp;" days")))</f>
        <v/>
      </c>
      <c r="N70" s="15" t="str">
        <f aca="true">IF($B70="","",IF($J70&lt;&gt;"Open","",IF($F70="","No trigger date. This is a worry, not a risk.",IF($F70&lt;TODAY(),"Trigger passed. It is an issue or it is fiction.",IF(AND(ISNUMBER($K70),$K70&gt;=Thresholds!$B$9,$H70=""),"Score "&amp;$K70&amp;" with no response written down.",IF(AND(ISNUMBER($L70),$L70&gt;Thresholds!$B$7),"Not reviewed in "&amp;$L70&amp;" days.",""))))))</f>
        <v/>
      </c>
    </row>
    <row r="71" customFormat="false" ht="25.5" hidden="false" customHeight="true" outlineLevel="0" collapsed="false">
      <c r="A71" s="10" t="str">
        <f aca="false">IF($B71="","","R-"&amp;ROW()-6)</f>
        <v/>
      </c>
      <c r="B71" s="11"/>
      <c r="C71" s="11"/>
      <c r="D71" s="13"/>
      <c r="E71" s="13"/>
      <c r="F71" s="12"/>
      <c r="G71" s="11"/>
      <c r="H71" s="11"/>
      <c r="I71" s="12"/>
      <c r="J71" s="11"/>
      <c r="K71" s="14" t="str">
        <f aca="false">IF(OR($D71="",$E71=""),"",IF($D71="Low",1,IF($D71="Medium",2,IF($D71="High",3,"")))*IF($E71="Low",1,IF($E71="Medium",2,IF($E71="High",3,""))))</f>
        <v/>
      </c>
      <c r="L71" s="14" t="str">
        <f aca="true">IF($I71="","",TODAY()-$I71)</f>
        <v/>
      </c>
      <c r="M71" s="14" t="str">
        <f aca="true">IF($B71="","",IF($F71="","No date set",IF($F71&lt;TODAY(),"Passed "&amp;TODAY()-$F71&amp;" days ago","In "&amp;$F71-TODAY()&amp;" days")))</f>
        <v/>
      </c>
      <c r="N71" s="15" t="str">
        <f aca="true">IF($B71="","",IF($J71&lt;&gt;"Open","",IF($F71="","No trigger date. This is a worry, not a risk.",IF($F71&lt;TODAY(),"Trigger passed. It is an issue or it is fiction.",IF(AND(ISNUMBER($K71),$K71&gt;=Thresholds!$B$9,$H71=""),"Score "&amp;$K71&amp;" with no response written down.",IF(AND(ISNUMBER($L71),$L71&gt;Thresholds!$B$7),"Not reviewed in "&amp;$L71&amp;" days.",""))))))</f>
        <v/>
      </c>
    </row>
    <row r="72" customFormat="false" ht="25.5" hidden="false" customHeight="true" outlineLevel="0" collapsed="false">
      <c r="A72" s="10" t="str">
        <f aca="false">IF($B72="","","R-"&amp;ROW()-6)</f>
        <v/>
      </c>
      <c r="B72" s="11"/>
      <c r="C72" s="11"/>
      <c r="D72" s="13"/>
      <c r="E72" s="13"/>
      <c r="F72" s="12"/>
      <c r="G72" s="11"/>
      <c r="H72" s="11"/>
      <c r="I72" s="12"/>
      <c r="J72" s="11"/>
      <c r="K72" s="14" t="str">
        <f aca="false">IF(OR($D72="",$E72=""),"",IF($D72="Low",1,IF($D72="Medium",2,IF($D72="High",3,"")))*IF($E72="Low",1,IF($E72="Medium",2,IF($E72="High",3,""))))</f>
        <v/>
      </c>
      <c r="L72" s="14" t="str">
        <f aca="true">IF($I72="","",TODAY()-$I72)</f>
        <v/>
      </c>
      <c r="M72" s="14" t="str">
        <f aca="true">IF($B72="","",IF($F72="","No date set",IF($F72&lt;TODAY(),"Passed "&amp;TODAY()-$F72&amp;" days ago","In "&amp;$F72-TODAY()&amp;" days")))</f>
        <v/>
      </c>
      <c r="N72" s="15" t="str">
        <f aca="true">IF($B72="","",IF($J72&lt;&gt;"Open","",IF($F72="","No trigger date. This is a worry, not a risk.",IF($F72&lt;TODAY(),"Trigger passed. It is an issue or it is fiction.",IF(AND(ISNUMBER($K72),$K72&gt;=Thresholds!$B$9,$H72=""),"Score "&amp;$K72&amp;" with no response written down.",IF(AND(ISNUMBER($L72),$L72&gt;Thresholds!$B$7),"Not reviewed in "&amp;$L72&amp;" days.",""))))))</f>
        <v/>
      </c>
    </row>
    <row r="73" customFormat="false" ht="25.5" hidden="false" customHeight="true" outlineLevel="0" collapsed="false">
      <c r="A73" s="10" t="str">
        <f aca="false">IF($B73="","","R-"&amp;ROW()-6)</f>
        <v/>
      </c>
      <c r="B73" s="11"/>
      <c r="C73" s="11"/>
      <c r="D73" s="13"/>
      <c r="E73" s="13"/>
      <c r="F73" s="12"/>
      <c r="G73" s="11"/>
      <c r="H73" s="11"/>
      <c r="I73" s="12"/>
      <c r="J73" s="11"/>
      <c r="K73" s="14" t="str">
        <f aca="false">IF(OR($D73="",$E73=""),"",IF($D73="Low",1,IF($D73="Medium",2,IF($D73="High",3,"")))*IF($E73="Low",1,IF($E73="Medium",2,IF($E73="High",3,""))))</f>
        <v/>
      </c>
      <c r="L73" s="14" t="str">
        <f aca="true">IF($I73="","",TODAY()-$I73)</f>
        <v/>
      </c>
      <c r="M73" s="14" t="str">
        <f aca="true">IF($B73="","",IF($F73="","No date set",IF($F73&lt;TODAY(),"Passed "&amp;TODAY()-$F73&amp;" days ago","In "&amp;$F73-TODAY()&amp;" days")))</f>
        <v/>
      </c>
      <c r="N73" s="15" t="str">
        <f aca="true">IF($B73="","",IF($J73&lt;&gt;"Open","",IF($F73="","No trigger date. This is a worry, not a risk.",IF($F73&lt;TODAY(),"Trigger passed. It is an issue or it is fiction.",IF(AND(ISNUMBER($K73),$K73&gt;=Thresholds!$B$9,$H73=""),"Score "&amp;$K73&amp;" with no response written down.",IF(AND(ISNUMBER($L73),$L73&gt;Thresholds!$B$7),"Not reviewed in "&amp;$L73&amp;" days.",""))))))</f>
        <v/>
      </c>
    </row>
    <row r="74" customFormat="false" ht="25.5" hidden="false" customHeight="true" outlineLevel="0" collapsed="false">
      <c r="A74" s="10" t="str">
        <f aca="false">IF($B74="","","R-"&amp;ROW()-6)</f>
        <v/>
      </c>
      <c r="B74" s="11"/>
      <c r="C74" s="11"/>
      <c r="D74" s="13"/>
      <c r="E74" s="13"/>
      <c r="F74" s="12"/>
      <c r="G74" s="11"/>
      <c r="H74" s="11"/>
      <c r="I74" s="12"/>
      <c r="J74" s="11"/>
      <c r="K74" s="14" t="str">
        <f aca="false">IF(OR($D74="",$E74=""),"",IF($D74="Low",1,IF($D74="Medium",2,IF($D74="High",3,"")))*IF($E74="Low",1,IF($E74="Medium",2,IF($E74="High",3,""))))</f>
        <v/>
      </c>
      <c r="L74" s="14" t="str">
        <f aca="true">IF($I74="","",TODAY()-$I74)</f>
        <v/>
      </c>
      <c r="M74" s="14" t="str">
        <f aca="true">IF($B74="","",IF($F74="","No date set",IF($F74&lt;TODAY(),"Passed "&amp;TODAY()-$F74&amp;" days ago","In "&amp;$F74-TODAY()&amp;" days")))</f>
        <v/>
      </c>
      <c r="N74" s="15" t="str">
        <f aca="true">IF($B74="","",IF($J74&lt;&gt;"Open","",IF($F74="","No trigger date. This is a worry, not a risk.",IF($F74&lt;TODAY(),"Trigger passed. It is an issue or it is fiction.",IF(AND(ISNUMBER($K74),$K74&gt;=Thresholds!$B$9,$H74=""),"Score "&amp;$K74&amp;" with no response written down.",IF(AND(ISNUMBER($L74),$L74&gt;Thresholds!$B$7),"Not reviewed in "&amp;$L74&amp;" days.",""))))))</f>
        <v/>
      </c>
    </row>
    <row r="75" customFormat="false" ht="25.5" hidden="false" customHeight="true" outlineLevel="0" collapsed="false">
      <c r="A75" s="10" t="str">
        <f aca="false">IF($B75="","","R-"&amp;ROW()-6)</f>
        <v/>
      </c>
      <c r="B75" s="11"/>
      <c r="C75" s="11"/>
      <c r="D75" s="13"/>
      <c r="E75" s="13"/>
      <c r="F75" s="12"/>
      <c r="G75" s="11"/>
      <c r="H75" s="11"/>
      <c r="I75" s="12"/>
      <c r="J75" s="11"/>
      <c r="K75" s="14" t="str">
        <f aca="false">IF(OR($D75="",$E75=""),"",IF($D75="Low",1,IF($D75="Medium",2,IF($D75="High",3,"")))*IF($E75="Low",1,IF($E75="Medium",2,IF($E75="High",3,""))))</f>
        <v/>
      </c>
      <c r="L75" s="14" t="str">
        <f aca="true">IF($I75="","",TODAY()-$I75)</f>
        <v/>
      </c>
      <c r="M75" s="14" t="str">
        <f aca="true">IF($B75="","",IF($F75="","No date set",IF($F75&lt;TODAY(),"Passed "&amp;TODAY()-$F75&amp;" days ago","In "&amp;$F75-TODAY()&amp;" days")))</f>
        <v/>
      </c>
      <c r="N75" s="15" t="str">
        <f aca="true">IF($B75="","",IF($J75&lt;&gt;"Open","",IF($F75="","No trigger date. This is a worry, not a risk.",IF($F75&lt;TODAY(),"Trigger passed. It is an issue or it is fiction.",IF(AND(ISNUMBER($K75),$K75&gt;=Thresholds!$B$9,$H75=""),"Score "&amp;$K75&amp;" with no response written down.",IF(AND(ISNUMBER($L75),$L75&gt;Thresholds!$B$7),"Not reviewed in "&amp;$L75&amp;" days.",""))))))</f>
        <v/>
      </c>
    </row>
    <row r="76" customFormat="false" ht="25.5" hidden="false" customHeight="true" outlineLevel="0" collapsed="false">
      <c r="A76" s="10" t="str">
        <f aca="false">IF($B76="","","R-"&amp;ROW()-6)</f>
        <v/>
      </c>
      <c r="B76" s="11"/>
      <c r="C76" s="11"/>
      <c r="D76" s="13"/>
      <c r="E76" s="13"/>
      <c r="F76" s="12"/>
      <c r="G76" s="11"/>
      <c r="H76" s="11"/>
      <c r="I76" s="12"/>
      <c r="J76" s="11"/>
      <c r="K76" s="14" t="str">
        <f aca="false">IF(OR($D76="",$E76=""),"",IF($D76="Low",1,IF($D76="Medium",2,IF($D76="High",3,"")))*IF($E76="Low",1,IF($E76="Medium",2,IF($E76="High",3,""))))</f>
        <v/>
      </c>
      <c r="L76" s="14" t="str">
        <f aca="true">IF($I76="","",TODAY()-$I76)</f>
        <v/>
      </c>
      <c r="M76" s="14" t="str">
        <f aca="true">IF($B76="","",IF($F76="","No date set",IF($F76&lt;TODAY(),"Passed "&amp;TODAY()-$F76&amp;" days ago","In "&amp;$F76-TODAY()&amp;" days")))</f>
        <v/>
      </c>
      <c r="N76" s="15" t="str">
        <f aca="true">IF($B76="","",IF($J76&lt;&gt;"Open","",IF($F76="","No trigger date. This is a worry, not a risk.",IF($F76&lt;TODAY(),"Trigger passed. It is an issue or it is fiction.",IF(AND(ISNUMBER($K76),$K76&gt;=Thresholds!$B$9,$H76=""),"Score "&amp;$K76&amp;" with no response written down.",IF(AND(ISNUMBER($L76),$L76&gt;Thresholds!$B$7),"Not reviewed in "&amp;$L76&amp;" days.",""))))))</f>
        <v/>
      </c>
    </row>
    <row r="77" customFormat="false" ht="25.5" hidden="false" customHeight="true" outlineLevel="0" collapsed="false">
      <c r="A77" s="10" t="str">
        <f aca="false">IF($B77="","","R-"&amp;ROW()-6)</f>
        <v/>
      </c>
      <c r="B77" s="11"/>
      <c r="C77" s="11"/>
      <c r="D77" s="13"/>
      <c r="E77" s="13"/>
      <c r="F77" s="12"/>
      <c r="G77" s="11"/>
      <c r="H77" s="11"/>
      <c r="I77" s="12"/>
      <c r="J77" s="11"/>
      <c r="K77" s="14" t="str">
        <f aca="false">IF(OR($D77="",$E77=""),"",IF($D77="Low",1,IF($D77="Medium",2,IF($D77="High",3,"")))*IF($E77="Low",1,IF($E77="Medium",2,IF($E77="High",3,""))))</f>
        <v/>
      </c>
      <c r="L77" s="14" t="str">
        <f aca="true">IF($I77="","",TODAY()-$I77)</f>
        <v/>
      </c>
      <c r="M77" s="14" t="str">
        <f aca="true">IF($B77="","",IF($F77="","No date set",IF($F77&lt;TODAY(),"Passed "&amp;TODAY()-$F77&amp;" days ago","In "&amp;$F77-TODAY()&amp;" days")))</f>
        <v/>
      </c>
      <c r="N77" s="15" t="str">
        <f aca="true">IF($B77="","",IF($J77&lt;&gt;"Open","",IF($F77="","No trigger date. This is a worry, not a risk.",IF($F77&lt;TODAY(),"Trigger passed. It is an issue or it is fiction.",IF(AND(ISNUMBER($K77),$K77&gt;=Thresholds!$B$9,$H77=""),"Score "&amp;$K77&amp;" with no response written down.",IF(AND(ISNUMBER($L77),$L77&gt;Thresholds!$B$7),"Not reviewed in "&amp;$L77&amp;" days.",""))))))</f>
        <v/>
      </c>
    </row>
    <row r="78" customFormat="false" ht="25.5" hidden="false" customHeight="true" outlineLevel="0" collapsed="false">
      <c r="A78" s="10" t="str">
        <f aca="false">IF($B78="","","R-"&amp;ROW()-6)</f>
        <v/>
      </c>
      <c r="B78" s="11"/>
      <c r="C78" s="11"/>
      <c r="D78" s="13"/>
      <c r="E78" s="13"/>
      <c r="F78" s="12"/>
      <c r="G78" s="11"/>
      <c r="H78" s="11"/>
      <c r="I78" s="12"/>
      <c r="J78" s="11"/>
      <c r="K78" s="14" t="str">
        <f aca="false">IF(OR($D78="",$E78=""),"",IF($D78="Low",1,IF($D78="Medium",2,IF($D78="High",3,"")))*IF($E78="Low",1,IF($E78="Medium",2,IF($E78="High",3,""))))</f>
        <v/>
      </c>
      <c r="L78" s="14" t="str">
        <f aca="true">IF($I78="","",TODAY()-$I78)</f>
        <v/>
      </c>
      <c r="M78" s="14" t="str">
        <f aca="true">IF($B78="","",IF($F78="","No date set",IF($F78&lt;TODAY(),"Passed "&amp;TODAY()-$F78&amp;" days ago","In "&amp;$F78-TODAY()&amp;" days")))</f>
        <v/>
      </c>
      <c r="N78" s="15" t="str">
        <f aca="true">IF($B78="","",IF($J78&lt;&gt;"Open","",IF($F78="","No trigger date. This is a worry, not a risk.",IF($F78&lt;TODAY(),"Trigger passed. It is an issue or it is fiction.",IF(AND(ISNUMBER($K78),$K78&gt;=Thresholds!$B$9,$H78=""),"Score "&amp;$K78&amp;" with no response written down.",IF(AND(ISNUMBER($L78),$L78&gt;Thresholds!$B$7),"Not reviewed in "&amp;$L78&amp;" days.",""))))))</f>
        <v/>
      </c>
    </row>
    <row r="79" customFormat="false" ht="25.5" hidden="false" customHeight="true" outlineLevel="0" collapsed="false">
      <c r="A79" s="10" t="str">
        <f aca="false">IF($B79="","","R-"&amp;ROW()-6)</f>
        <v/>
      </c>
      <c r="B79" s="11"/>
      <c r="C79" s="11"/>
      <c r="D79" s="13"/>
      <c r="E79" s="13"/>
      <c r="F79" s="12"/>
      <c r="G79" s="11"/>
      <c r="H79" s="11"/>
      <c r="I79" s="12"/>
      <c r="J79" s="11"/>
      <c r="K79" s="14" t="str">
        <f aca="false">IF(OR($D79="",$E79=""),"",IF($D79="Low",1,IF($D79="Medium",2,IF($D79="High",3,"")))*IF($E79="Low",1,IF($E79="Medium",2,IF($E79="High",3,""))))</f>
        <v/>
      </c>
      <c r="L79" s="14" t="str">
        <f aca="true">IF($I79="","",TODAY()-$I79)</f>
        <v/>
      </c>
      <c r="M79" s="14" t="str">
        <f aca="true">IF($B79="","",IF($F79="","No date set",IF($F79&lt;TODAY(),"Passed "&amp;TODAY()-$F79&amp;" days ago","In "&amp;$F79-TODAY()&amp;" days")))</f>
        <v/>
      </c>
      <c r="N79" s="15" t="str">
        <f aca="true">IF($B79="","",IF($J79&lt;&gt;"Open","",IF($F79="","No trigger date. This is a worry, not a risk.",IF($F79&lt;TODAY(),"Trigger passed. It is an issue or it is fiction.",IF(AND(ISNUMBER($K79),$K79&gt;=Thresholds!$B$9,$H79=""),"Score "&amp;$K79&amp;" with no response written down.",IF(AND(ISNUMBER($L79),$L79&gt;Thresholds!$B$7),"Not reviewed in "&amp;$L79&amp;" days.",""))))))</f>
        <v/>
      </c>
    </row>
    <row r="80" customFormat="false" ht="25.5" hidden="false" customHeight="true" outlineLevel="0" collapsed="false">
      <c r="A80" s="10" t="str">
        <f aca="false">IF($B80="","","R-"&amp;ROW()-6)</f>
        <v/>
      </c>
      <c r="B80" s="11"/>
      <c r="C80" s="11"/>
      <c r="D80" s="13"/>
      <c r="E80" s="13"/>
      <c r="F80" s="12"/>
      <c r="G80" s="11"/>
      <c r="H80" s="11"/>
      <c r="I80" s="12"/>
      <c r="J80" s="11"/>
      <c r="K80" s="14" t="str">
        <f aca="false">IF(OR($D80="",$E80=""),"",IF($D80="Low",1,IF($D80="Medium",2,IF($D80="High",3,"")))*IF($E80="Low",1,IF($E80="Medium",2,IF($E80="High",3,""))))</f>
        <v/>
      </c>
      <c r="L80" s="14" t="str">
        <f aca="true">IF($I80="","",TODAY()-$I80)</f>
        <v/>
      </c>
      <c r="M80" s="14" t="str">
        <f aca="true">IF($B80="","",IF($F80="","No date set",IF($F80&lt;TODAY(),"Passed "&amp;TODAY()-$F80&amp;" days ago","In "&amp;$F80-TODAY()&amp;" days")))</f>
        <v/>
      </c>
      <c r="N80" s="15" t="str">
        <f aca="true">IF($B80="","",IF($J80&lt;&gt;"Open","",IF($F80="","No trigger date. This is a worry, not a risk.",IF($F80&lt;TODAY(),"Trigger passed. It is an issue or it is fiction.",IF(AND(ISNUMBER($K80),$K80&gt;=Thresholds!$B$9,$H80=""),"Score "&amp;$K80&amp;" with no response written down.",IF(AND(ISNUMBER($L80),$L80&gt;Thresholds!$B$7),"Not reviewed in "&amp;$L80&amp;" days.",""))))))</f>
        <v/>
      </c>
    </row>
    <row r="81" customFormat="false" ht="25.5" hidden="false" customHeight="true" outlineLevel="0" collapsed="false">
      <c r="A81" s="10" t="str">
        <f aca="false">IF($B81="","","R-"&amp;ROW()-6)</f>
        <v/>
      </c>
      <c r="B81" s="11"/>
      <c r="C81" s="11"/>
      <c r="D81" s="13"/>
      <c r="E81" s="13"/>
      <c r="F81" s="12"/>
      <c r="G81" s="11"/>
      <c r="H81" s="11"/>
      <c r="I81" s="12"/>
      <c r="J81" s="11"/>
      <c r="K81" s="14" t="str">
        <f aca="false">IF(OR($D81="",$E81=""),"",IF($D81="Low",1,IF($D81="Medium",2,IF($D81="High",3,"")))*IF($E81="Low",1,IF($E81="Medium",2,IF($E81="High",3,""))))</f>
        <v/>
      </c>
      <c r="L81" s="14" t="str">
        <f aca="true">IF($I81="","",TODAY()-$I81)</f>
        <v/>
      </c>
      <c r="M81" s="14" t="str">
        <f aca="true">IF($B81="","",IF($F81="","No date set",IF($F81&lt;TODAY(),"Passed "&amp;TODAY()-$F81&amp;" days ago","In "&amp;$F81-TODAY()&amp;" days")))</f>
        <v/>
      </c>
      <c r="N81" s="15" t="str">
        <f aca="true">IF($B81="","",IF($J81&lt;&gt;"Open","",IF($F81="","No trigger date. This is a worry, not a risk.",IF($F81&lt;TODAY(),"Trigger passed. It is an issue or it is fiction.",IF(AND(ISNUMBER($K81),$K81&gt;=Thresholds!$B$9,$H81=""),"Score "&amp;$K81&amp;" with no response written down.",IF(AND(ISNUMBER($L81),$L81&gt;Thresholds!$B$7),"Not reviewed in "&amp;$L81&amp;" days.",""))))))</f>
        <v/>
      </c>
    </row>
    <row r="82" customFormat="false" ht="25.5" hidden="false" customHeight="true" outlineLevel="0" collapsed="false">
      <c r="A82" s="10" t="str">
        <f aca="false">IF($B82="","","R-"&amp;ROW()-6)</f>
        <v/>
      </c>
      <c r="B82" s="11"/>
      <c r="C82" s="11"/>
      <c r="D82" s="13"/>
      <c r="E82" s="13"/>
      <c r="F82" s="12"/>
      <c r="G82" s="11"/>
      <c r="H82" s="11"/>
      <c r="I82" s="12"/>
      <c r="J82" s="11"/>
      <c r="K82" s="14" t="str">
        <f aca="false">IF(OR($D82="",$E82=""),"",IF($D82="Low",1,IF($D82="Medium",2,IF($D82="High",3,"")))*IF($E82="Low",1,IF($E82="Medium",2,IF($E82="High",3,""))))</f>
        <v/>
      </c>
      <c r="L82" s="14" t="str">
        <f aca="true">IF($I82="","",TODAY()-$I82)</f>
        <v/>
      </c>
      <c r="M82" s="14" t="str">
        <f aca="true">IF($B82="","",IF($F82="","No date set",IF($F82&lt;TODAY(),"Passed "&amp;TODAY()-$F82&amp;" days ago","In "&amp;$F82-TODAY()&amp;" days")))</f>
        <v/>
      </c>
      <c r="N82" s="15" t="str">
        <f aca="true">IF($B82="","",IF($J82&lt;&gt;"Open","",IF($F82="","No trigger date. This is a worry, not a risk.",IF($F82&lt;TODAY(),"Trigger passed. It is an issue or it is fiction.",IF(AND(ISNUMBER($K82),$K82&gt;=Thresholds!$B$9,$H82=""),"Score "&amp;$K82&amp;" with no response written down.",IF(AND(ISNUMBER($L82),$L82&gt;Thresholds!$B$7),"Not reviewed in "&amp;$L82&amp;" days.",""))))))</f>
        <v/>
      </c>
    </row>
    <row r="83" customFormat="false" ht="25.5" hidden="false" customHeight="true" outlineLevel="0" collapsed="false">
      <c r="A83" s="10" t="str">
        <f aca="false">IF($B83="","","R-"&amp;ROW()-6)</f>
        <v/>
      </c>
      <c r="B83" s="11"/>
      <c r="C83" s="11"/>
      <c r="D83" s="13"/>
      <c r="E83" s="13"/>
      <c r="F83" s="12"/>
      <c r="G83" s="11"/>
      <c r="H83" s="11"/>
      <c r="I83" s="12"/>
      <c r="J83" s="11"/>
      <c r="K83" s="14" t="str">
        <f aca="false">IF(OR($D83="",$E83=""),"",IF($D83="Low",1,IF($D83="Medium",2,IF($D83="High",3,"")))*IF($E83="Low",1,IF($E83="Medium",2,IF($E83="High",3,""))))</f>
        <v/>
      </c>
      <c r="L83" s="14" t="str">
        <f aca="true">IF($I83="","",TODAY()-$I83)</f>
        <v/>
      </c>
      <c r="M83" s="14" t="str">
        <f aca="true">IF($B83="","",IF($F83="","No date set",IF($F83&lt;TODAY(),"Passed "&amp;TODAY()-$F83&amp;" days ago","In "&amp;$F83-TODAY()&amp;" days")))</f>
        <v/>
      </c>
      <c r="N83" s="15" t="str">
        <f aca="true">IF($B83="","",IF($J83&lt;&gt;"Open","",IF($F83="","No trigger date. This is a worry, not a risk.",IF($F83&lt;TODAY(),"Trigger passed. It is an issue or it is fiction.",IF(AND(ISNUMBER($K83),$K83&gt;=Thresholds!$B$9,$H83=""),"Score "&amp;$K83&amp;" with no response written down.",IF(AND(ISNUMBER($L83),$L83&gt;Thresholds!$B$7),"Not reviewed in "&amp;$L83&amp;" days.",""))))))</f>
        <v/>
      </c>
    </row>
    <row r="84" customFormat="false" ht="25.5" hidden="false" customHeight="true" outlineLevel="0" collapsed="false">
      <c r="A84" s="10" t="str">
        <f aca="false">IF($B84="","","R-"&amp;ROW()-6)</f>
        <v/>
      </c>
      <c r="B84" s="11"/>
      <c r="C84" s="11"/>
      <c r="D84" s="13"/>
      <c r="E84" s="13"/>
      <c r="F84" s="12"/>
      <c r="G84" s="11"/>
      <c r="H84" s="11"/>
      <c r="I84" s="12"/>
      <c r="J84" s="11"/>
      <c r="K84" s="14" t="str">
        <f aca="false">IF(OR($D84="",$E84=""),"",IF($D84="Low",1,IF($D84="Medium",2,IF($D84="High",3,"")))*IF($E84="Low",1,IF($E84="Medium",2,IF($E84="High",3,""))))</f>
        <v/>
      </c>
      <c r="L84" s="14" t="str">
        <f aca="true">IF($I84="","",TODAY()-$I84)</f>
        <v/>
      </c>
      <c r="M84" s="14" t="str">
        <f aca="true">IF($B84="","",IF($F84="","No date set",IF($F84&lt;TODAY(),"Passed "&amp;TODAY()-$F84&amp;" days ago","In "&amp;$F84-TODAY()&amp;" days")))</f>
        <v/>
      </c>
      <c r="N84" s="15" t="str">
        <f aca="true">IF($B84="","",IF($J84&lt;&gt;"Open","",IF($F84="","No trigger date. This is a worry, not a risk.",IF($F84&lt;TODAY(),"Trigger passed. It is an issue or it is fiction.",IF(AND(ISNUMBER($K84),$K84&gt;=Thresholds!$B$9,$H84=""),"Score "&amp;$K84&amp;" with no response written down.",IF(AND(ISNUMBER($L84),$L84&gt;Thresholds!$B$7),"Not reviewed in "&amp;$L84&amp;" days.",""))))))</f>
        <v/>
      </c>
    </row>
    <row r="85" customFormat="false" ht="25.5" hidden="false" customHeight="true" outlineLevel="0" collapsed="false">
      <c r="A85" s="10" t="str">
        <f aca="false">IF($B85="","","R-"&amp;ROW()-6)</f>
        <v/>
      </c>
      <c r="B85" s="11"/>
      <c r="C85" s="11"/>
      <c r="D85" s="13"/>
      <c r="E85" s="13"/>
      <c r="F85" s="12"/>
      <c r="G85" s="11"/>
      <c r="H85" s="11"/>
      <c r="I85" s="12"/>
      <c r="J85" s="11"/>
      <c r="K85" s="14" t="str">
        <f aca="false">IF(OR($D85="",$E85=""),"",IF($D85="Low",1,IF($D85="Medium",2,IF($D85="High",3,"")))*IF($E85="Low",1,IF($E85="Medium",2,IF($E85="High",3,""))))</f>
        <v/>
      </c>
      <c r="L85" s="14" t="str">
        <f aca="true">IF($I85="","",TODAY()-$I85)</f>
        <v/>
      </c>
      <c r="M85" s="14" t="str">
        <f aca="true">IF($B85="","",IF($F85="","No date set",IF($F85&lt;TODAY(),"Passed "&amp;TODAY()-$F85&amp;" days ago","In "&amp;$F85-TODAY()&amp;" days")))</f>
        <v/>
      </c>
      <c r="N85" s="15" t="str">
        <f aca="true">IF($B85="","",IF($J85&lt;&gt;"Open","",IF($F85="","No trigger date. This is a worry, not a risk.",IF($F85&lt;TODAY(),"Trigger passed. It is an issue or it is fiction.",IF(AND(ISNUMBER($K85),$K85&gt;=Thresholds!$B$9,$H85=""),"Score "&amp;$K85&amp;" with no response written down.",IF(AND(ISNUMBER($L85),$L85&gt;Thresholds!$B$7),"Not reviewed in "&amp;$L85&amp;" days.",""))))))</f>
        <v/>
      </c>
    </row>
    <row r="86" customFormat="false" ht="25.5" hidden="false" customHeight="true" outlineLevel="0" collapsed="false">
      <c r="A86" s="10" t="str">
        <f aca="false">IF($B86="","","R-"&amp;ROW()-6)</f>
        <v/>
      </c>
      <c r="B86" s="11"/>
      <c r="C86" s="11"/>
      <c r="D86" s="13"/>
      <c r="E86" s="13"/>
      <c r="F86" s="12"/>
      <c r="G86" s="11"/>
      <c r="H86" s="11"/>
      <c r="I86" s="12"/>
      <c r="J86" s="11"/>
      <c r="K86" s="14" t="str">
        <f aca="false">IF(OR($D86="",$E86=""),"",IF($D86="Low",1,IF($D86="Medium",2,IF($D86="High",3,"")))*IF($E86="Low",1,IF($E86="Medium",2,IF($E86="High",3,""))))</f>
        <v/>
      </c>
      <c r="L86" s="14" t="str">
        <f aca="true">IF($I86="","",TODAY()-$I86)</f>
        <v/>
      </c>
      <c r="M86" s="14" t="str">
        <f aca="true">IF($B86="","",IF($F86="","No date set",IF($F86&lt;TODAY(),"Passed "&amp;TODAY()-$F86&amp;" days ago","In "&amp;$F86-TODAY()&amp;" days")))</f>
        <v/>
      </c>
      <c r="N86" s="15" t="str">
        <f aca="true">IF($B86="","",IF($J86&lt;&gt;"Open","",IF($F86="","No trigger date. This is a worry, not a risk.",IF($F86&lt;TODAY(),"Trigger passed. It is an issue or it is fiction.",IF(AND(ISNUMBER($K86),$K86&gt;=Thresholds!$B$9,$H86=""),"Score "&amp;$K86&amp;" with no response written down.",IF(AND(ISNUMBER($L86),$L86&gt;Thresholds!$B$7),"Not reviewed in "&amp;$L86&amp;" days.",""))))))</f>
        <v/>
      </c>
    </row>
    <row r="87" customFormat="false" ht="25.5" hidden="false" customHeight="true" outlineLevel="0" collapsed="false">
      <c r="A87" s="10" t="str">
        <f aca="false">IF($B87="","","R-"&amp;ROW()-6)</f>
        <v/>
      </c>
      <c r="B87" s="11"/>
      <c r="C87" s="11"/>
      <c r="D87" s="13"/>
      <c r="E87" s="13"/>
      <c r="F87" s="12"/>
      <c r="G87" s="11"/>
      <c r="H87" s="11"/>
      <c r="I87" s="12"/>
      <c r="J87" s="11"/>
      <c r="K87" s="14" t="str">
        <f aca="false">IF(OR($D87="",$E87=""),"",IF($D87="Low",1,IF($D87="Medium",2,IF($D87="High",3,"")))*IF($E87="Low",1,IF($E87="Medium",2,IF($E87="High",3,""))))</f>
        <v/>
      </c>
      <c r="L87" s="14" t="str">
        <f aca="true">IF($I87="","",TODAY()-$I87)</f>
        <v/>
      </c>
      <c r="M87" s="14" t="str">
        <f aca="true">IF($B87="","",IF($F87="","No date set",IF($F87&lt;TODAY(),"Passed "&amp;TODAY()-$F87&amp;" days ago","In "&amp;$F87-TODAY()&amp;" days")))</f>
        <v/>
      </c>
      <c r="N87" s="15" t="str">
        <f aca="true">IF($B87="","",IF($J87&lt;&gt;"Open","",IF($F87="","No trigger date. This is a worry, not a risk.",IF($F87&lt;TODAY(),"Trigger passed. It is an issue or it is fiction.",IF(AND(ISNUMBER($K87),$K87&gt;=Thresholds!$B$9,$H87=""),"Score "&amp;$K87&amp;" with no response written down.",IF(AND(ISNUMBER($L87),$L87&gt;Thresholds!$B$7),"Not reviewed in "&amp;$L87&amp;" days.",""))))))</f>
        <v/>
      </c>
    </row>
    <row r="88" customFormat="false" ht="25.5" hidden="false" customHeight="true" outlineLevel="0" collapsed="false">
      <c r="A88" s="10" t="str">
        <f aca="false">IF($B88="","","R-"&amp;ROW()-6)</f>
        <v/>
      </c>
      <c r="B88" s="11"/>
      <c r="C88" s="11"/>
      <c r="D88" s="13"/>
      <c r="E88" s="13"/>
      <c r="F88" s="12"/>
      <c r="G88" s="11"/>
      <c r="H88" s="11"/>
      <c r="I88" s="12"/>
      <c r="J88" s="11"/>
      <c r="K88" s="14" t="str">
        <f aca="false">IF(OR($D88="",$E88=""),"",IF($D88="Low",1,IF($D88="Medium",2,IF($D88="High",3,"")))*IF($E88="Low",1,IF($E88="Medium",2,IF($E88="High",3,""))))</f>
        <v/>
      </c>
      <c r="L88" s="14" t="str">
        <f aca="true">IF($I88="","",TODAY()-$I88)</f>
        <v/>
      </c>
      <c r="M88" s="14" t="str">
        <f aca="true">IF($B88="","",IF($F88="","No date set",IF($F88&lt;TODAY(),"Passed "&amp;TODAY()-$F88&amp;" days ago","In "&amp;$F88-TODAY()&amp;" days")))</f>
        <v/>
      </c>
      <c r="N88" s="15" t="str">
        <f aca="true">IF($B88="","",IF($J88&lt;&gt;"Open","",IF($F88="","No trigger date. This is a worry, not a risk.",IF($F88&lt;TODAY(),"Trigger passed. It is an issue or it is fiction.",IF(AND(ISNUMBER($K88),$K88&gt;=Thresholds!$B$9,$H88=""),"Score "&amp;$K88&amp;" with no response written down.",IF(AND(ISNUMBER($L88),$L88&gt;Thresholds!$B$7),"Not reviewed in "&amp;$L88&amp;" days.",""))))))</f>
        <v/>
      </c>
    </row>
    <row r="89" customFormat="false" ht="25.5" hidden="false" customHeight="true" outlineLevel="0" collapsed="false">
      <c r="A89" s="10" t="str">
        <f aca="false">IF($B89="","","R-"&amp;ROW()-6)</f>
        <v/>
      </c>
      <c r="B89" s="11"/>
      <c r="C89" s="11"/>
      <c r="D89" s="13"/>
      <c r="E89" s="13"/>
      <c r="F89" s="12"/>
      <c r="G89" s="11"/>
      <c r="H89" s="11"/>
      <c r="I89" s="12"/>
      <c r="J89" s="11"/>
      <c r="K89" s="14" t="str">
        <f aca="false">IF(OR($D89="",$E89=""),"",IF($D89="Low",1,IF($D89="Medium",2,IF($D89="High",3,"")))*IF($E89="Low",1,IF($E89="Medium",2,IF($E89="High",3,""))))</f>
        <v/>
      </c>
      <c r="L89" s="14" t="str">
        <f aca="true">IF($I89="","",TODAY()-$I89)</f>
        <v/>
      </c>
      <c r="M89" s="14" t="str">
        <f aca="true">IF($B89="","",IF($F89="","No date set",IF($F89&lt;TODAY(),"Passed "&amp;TODAY()-$F89&amp;" days ago","In "&amp;$F89-TODAY()&amp;" days")))</f>
        <v/>
      </c>
      <c r="N89" s="15" t="str">
        <f aca="true">IF($B89="","",IF($J89&lt;&gt;"Open","",IF($F89="","No trigger date. This is a worry, not a risk.",IF($F89&lt;TODAY(),"Trigger passed. It is an issue or it is fiction.",IF(AND(ISNUMBER($K89),$K89&gt;=Thresholds!$B$9,$H89=""),"Score "&amp;$K89&amp;" with no response written down.",IF(AND(ISNUMBER($L89),$L89&gt;Thresholds!$B$7),"Not reviewed in "&amp;$L89&amp;" days.",""))))))</f>
        <v/>
      </c>
    </row>
    <row r="90" customFormat="false" ht="25.5" hidden="false" customHeight="true" outlineLevel="0" collapsed="false">
      <c r="A90" s="10" t="str">
        <f aca="false">IF($B90="","","R-"&amp;ROW()-6)</f>
        <v/>
      </c>
      <c r="B90" s="11"/>
      <c r="C90" s="11"/>
      <c r="D90" s="13"/>
      <c r="E90" s="13"/>
      <c r="F90" s="12"/>
      <c r="G90" s="11"/>
      <c r="H90" s="11"/>
      <c r="I90" s="12"/>
      <c r="J90" s="11"/>
      <c r="K90" s="14" t="str">
        <f aca="false">IF(OR($D90="",$E90=""),"",IF($D90="Low",1,IF($D90="Medium",2,IF($D90="High",3,"")))*IF($E90="Low",1,IF($E90="Medium",2,IF($E90="High",3,""))))</f>
        <v/>
      </c>
      <c r="L90" s="14" t="str">
        <f aca="true">IF($I90="","",TODAY()-$I90)</f>
        <v/>
      </c>
      <c r="M90" s="14" t="str">
        <f aca="true">IF($B90="","",IF($F90="","No date set",IF($F90&lt;TODAY(),"Passed "&amp;TODAY()-$F90&amp;" days ago","In "&amp;$F90-TODAY()&amp;" days")))</f>
        <v/>
      </c>
      <c r="N90" s="15" t="str">
        <f aca="true">IF($B90="","",IF($J90&lt;&gt;"Open","",IF($F90="","No trigger date. This is a worry, not a risk.",IF($F90&lt;TODAY(),"Trigger passed. It is an issue or it is fiction.",IF(AND(ISNUMBER($K90),$K90&gt;=Thresholds!$B$9,$H90=""),"Score "&amp;$K90&amp;" with no response written down.",IF(AND(ISNUMBER($L90),$L90&gt;Thresholds!$B$7),"Not reviewed in "&amp;$L90&amp;" days.",""))))))</f>
        <v/>
      </c>
    </row>
    <row r="91" customFormat="false" ht="25.5" hidden="false" customHeight="true" outlineLevel="0" collapsed="false">
      <c r="A91" s="10" t="str">
        <f aca="false">IF($B91="","","R-"&amp;ROW()-6)</f>
        <v/>
      </c>
      <c r="B91" s="11"/>
      <c r="C91" s="11"/>
      <c r="D91" s="13"/>
      <c r="E91" s="13"/>
      <c r="F91" s="12"/>
      <c r="G91" s="11"/>
      <c r="H91" s="11"/>
      <c r="I91" s="12"/>
      <c r="J91" s="11"/>
      <c r="K91" s="14" t="str">
        <f aca="false">IF(OR($D91="",$E91=""),"",IF($D91="Low",1,IF($D91="Medium",2,IF($D91="High",3,"")))*IF($E91="Low",1,IF($E91="Medium",2,IF($E91="High",3,""))))</f>
        <v/>
      </c>
      <c r="L91" s="14" t="str">
        <f aca="true">IF($I91="","",TODAY()-$I91)</f>
        <v/>
      </c>
      <c r="M91" s="14" t="str">
        <f aca="true">IF($B91="","",IF($F91="","No date set",IF($F91&lt;TODAY(),"Passed "&amp;TODAY()-$F91&amp;" days ago","In "&amp;$F91-TODAY()&amp;" days")))</f>
        <v/>
      </c>
      <c r="N91" s="15" t="str">
        <f aca="true">IF($B91="","",IF($J91&lt;&gt;"Open","",IF($F91="","No trigger date. This is a worry, not a risk.",IF($F91&lt;TODAY(),"Trigger passed. It is an issue or it is fiction.",IF(AND(ISNUMBER($K91),$K91&gt;=Thresholds!$B$9,$H91=""),"Score "&amp;$K91&amp;" with no response written down.",IF(AND(ISNUMBER($L91),$L91&gt;Thresholds!$B$7),"Not reviewed in "&amp;$L91&amp;" days.",""))))))</f>
        <v/>
      </c>
    </row>
    <row r="92" customFormat="false" ht="25.5" hidden="false" customHeight="true" outlineLevel="0" collapsed="false">
      <c r="A92" s="10" t="str">
        <f aca="false">IF($B92="","","R-"&amp;ROW()-6)</f>
        <v/>
      </c>
      <c r="B92" s="11"/>
      <c r="C92" s="11"/>
      <c r="D92" s="13"/>
      <c r="E92" s="13"/>
      <c r="F92" s="12"/>
      <c r="G92" s="11"/>
      <c r="H92" s="11"/>
      <c r="I92" s="12"/>
      <c r="J92" s="11"/>
      <c r="K92" s="14" t="str">
        <f aca="false">IF(OR($D92="",$E92=""),"",IF($D92="Low",1,IF($D92="Medium",2,IF($D92="High",3,"")))*IF($E92="Low",1,IF($E92="Medium",2,IF($E92="High",3,""))))</f>
        <v/>
      </c>
      <c r="L92" s="14" t="str">
        <f aca="true">IF($I92="","",TODAY()-$I92)</f>
        <v/>
      </c>
      <c r="M92" s="14" t="str">
        <f aca="true">IF($B92="","",IF($F92="","No date set",IF($F92&lt;TODAY(),"Passed "&amp;TODAY()-$F92&amp;" days ago","In "&amp;$F92-TODAY()&amp;" days")))</f>
        <v/>
      </c>
      <c r="N92" s="15" t="str">
        <f aca="true">IF($B92="","",IF($J92&lt;&gt;"Open","",IF($F92="","No trigger date. This is a worry, not a risk.",IF($F92&lt;TODAY(),"Trigger passed. It is an issue or it is fiction.",IF(AND(ISNUMBER($K92),$K92&gt;=Thresholds!$B$9,$H92=""),"Score "&amp;$K92&amp;" with no response written down.",IF(AND(ISNUMBER($L92),$L92&gt;Thresholds!$B$7),"Not reviewed in "&amp;$L92&amp;" days.",""))))))</f>
        <v/>
      </c>
    </row>
    <row r="93" customFormat="false" ht="25.5" hidden="false" customHeight="true" outlineLevel="0" collapsed="false">
      <c r="A93" s="10" t="str">
        <f aca="false">IF($B93="","","R-"&amp;ROW()-6)</f>
        <v/>
      </c>
      <c r="B93" s="11"/>
      <c r="C93" s="11"/>
      <c r="D93" s="13"/>
      <c r="E93" s="13"/>
      <c r="F93" s="12"/>
      <c r="G93" s="11"/>
      <c r="H93" s="11"/>
      <c r="I93" s="12"/>
      <c r="J93" s="11"/>
      <c r="K93" s="14" t="str">
        <f aca="false">IF(OR($D93="",$E93=""),"",IF($D93="Low",1,IF($D93="Medium",2,IF($D93="High",3,"")))*IF($E93="Low",1,IF($E93="Medium",2,IF($E93="High",3,""))))</f>
        <v/>
      </c>
      <c r="L93" s="14" t="str">
        <f aca="true">IF($I93="","",TODAY()-$I93)</f>
        <v/>
      </c>
      <c r="M93" s="14" t="str">
        <f aca="true">IF($B93="","",IF($F93="","No date set",IF($F93&lt;TODAY(),"Passed "&amp;TODAY()-$F93&amp;" days ago","In "&amp;$F93-TODAY()&amp;" days")))</f>
        <v/>
      </c>
      <c r="N93" s="15" t="str">
        <f aca="true">IF($B93="","",IF($J93&lt;&gt;"Open","",IF($F93="","No trigger date. This is a worry, not a risk.",IF($F93&lt;TODAY(),"Trigger passed. It is an issue or it is fiction.",IF(AND(ISNUMBER($K93),$K93&gt;=Thresholds!$B$9,$H93=""),"Score "&amp;$K93&amp;" with no response written down.",IF(AND(ISNUMBER($L93),$L93&gt;Thresholds!$B$7),"Not reviewed in "&amp;$L93&amp;" days.",""))))))</f>
        <v/>
      </c>
    </row>
    <row r="94" customFormat="false" ht="25.5" hidden="false" customHeight="true" outlineLevel="0" collapsed="false">
      <c r="A94" s="10" t="str">
        <f aca="false">IF($B94="","","R-"&amp;ROW()-6)</f>
        <v/>
      </c>
      <c r="B94" s="11"/>
      <c r="C94" s="11"/>
      <c r="D94" s="13"/>
      <c r="E94" s="13"/>
      <c r="F94" s="12"/>
      <c r="G94" s="11"/>
      <c r="H94" s="11"/>
      <c r="I94" s="12"/>
      <c r="J94" s="11"/>
      <c r="K94" s="14" t="str">
        <f aca="false">IF(OR($D94="",$E94=""),"",IF($D94="Low",1,IF($D94="Medium",2,IF($D94="High",3,"")))*IF($E94="Low",1,IF($E94="Medium",2,IF($E94="High",3,""))))</f>
        <v/>
      </c>
      <c r="L94" s="14" t="str">
        <f aca="true">IF($I94="","",TODAY()-$I94)</f>
        <v/>
      </c>
      <c r="M94" s="14" t="str">
        <f aca="true">IF($B94="","",IF($F94="","No date set",IF($F94&lt;TODAY(),"Passed "&amp;TODAY()-$F94&amp;" days ago","In "&amp;$F94-TODAY()&amp;" days")))</f>
        <v/>
      </c>
      <c r="N94" s="15" t="str">
        <f aca="true">IF($B94="","",IF($J94&lt;&gt;"Open","",IF($F94="","No trigger date. This is a worry, not a risk.",IF($F94&lt;TODAY(),"Trigger passed. It is an issue or it is fiction.",IF(AND(ISNUMBER($K94),$K94&gt;=Thresholds!$B$9,$H94=""),"Score "&amp;$K94&amp;" with no response written down.",IF(AND(ISNUMBER($L94),$L94&gt;Thresholds!$B$7),"Not reviewed in "&amp;$L94&amp;" days.",""))))))</f>
        <v/>
      </c>
    </row>
    <row r="95" customFormat="false" ht="25.5" hidden="false" customHeight="true" outlineLevel="0" collapsed="false">
      <c r="A95" s="10" t="str">
        <f aca="false">IF($B95="","","R-"&amp;ROW()-6)</f>
        <v/>
      </c>
      <c r="B95" s="11"/>
      <c r="C95" s="11"/>
      <c r="D95" s="13"/>
      <c r="E95" s="13"/>
      <c r="F95" s="12"/>
      <c r="G95" s="11"/>
      <c r="H95" s="11"/>
      <c r="I95" s="12"/>
      <c r="J95" s="11"/>
      <c r="K95" s="14" t="str">
        <f aca="false">IF(OR($D95="",$E95=""),"",IF($D95="Low",1,IF($D95="Medium",2,IF($D95="High",3,"")))*IF($E95="Low",1,IF($E95="Medium",2,IF($E95="High",3,""))))</f>
        <v/>
      </c>
      <c r="L95" s="14" t="str">
        <f aca="true">IF($I95="","",TODAY()-$I95)</f>
        <v/>
      </c>
      <c r="M95" s="14" t="str">
        <f aca="true">IF($B95="","",IF($F95="","No date set",IF($F95&lt;TODAY(),"Passed "&amp;TODAY()-$F95&amp;" days ago","In "&amp;$F95-TODAY()&amp;" days")))</f>
        <v/>
      </c>
      <c r="N95" s="15" t="str">
        <f aca="true">IF($B95="","",IF($J95&lt;&gt;"Open","",IF($F95="","No trigger date. This is a worry, not a risk.",IF($F95&lt;TODAY(),"Trigger passed. It is an issue or it is fiction.",IF(AND(ISNUMBER($K95),$K95&gt;=Thresholds!$B$9,$H95=""),"Score "&amp;$K95&amp;" with no response written down.",IF(AND(ISNUMBER($L95),$L95&gt;Thresholds!$B$7),"Not reviewed in "&amp;$L95&amp;" days.",""))))))</f>
        <v/>
      </c>
    </row>
    <row r="96" customFormat="false" ht="25.5" hidden="false" customHeight="true" outlineLevel="0" collapsed="false">
      <c r="A96" s="10" t="str">
        <f aca="false">IF($B96="","","R-"&amp;ROW()-6)</f>
        <v/>
      </c>
      <c r="B96" s="11"/>
      <c r="C96" s="11"/>
      <c r="D96" s="13"/>
      <c r="E96" s="13"/>
      <c r="F96" s="12"/>
      <c r="G96" s="11"/>
      <c r="H96" s="11"/>
      <c r="I96" s="12"/>
      <c r="J96" s="11"/>
      <c r="K96" s="14" t="str">
        <f aca="false">IF(OR($D96="",$E96=""),"",IF($D96="Low",1,IF($D96="Medium",2,IF($D96="High",3,"")))*IF($E96="Low",1,IF($E96="Medium",2,IF($E96="High",3,""))))</f>
        <v/>
      </c>
      <c r="L96" s="14" t="str">
        <f aca="true">IF($I96="","",TODAY()-$I96)</f>
        <v/>
      </c>
      <c r="M96" s="14" t="str">
        <f aca="true">IF($B96="","",IF($F96="","No date set",IF($F96&lt;TODAY(),"Passed "&amp;TODAY()-$F96&amp;" days ago","In "&amp;$F96-TODAY()&amp;" days")))</f>
        <v/>
      </c>
      <c r="N96" s="15" t="str">
        <f aca="true">IF($B96="","",IF($J96&lt;&gt;"Open","",IF($F96="","No trigger date. This is a worry, not a risk.",IF($F96&lt;TODAY(),"Trigger passed. It is an issue or it is fiction.",IF(AND(ISNUMBER($K96),$K96&gt;=Thresholds!$B$9,$H96=""),"Score "&amp;$K96&amp;" with no response written down.",IF(AND(ISNUMBER($L96),$L96&gt;Thresholds!$B$7),"Not reviewed in "&amp;$L96&amp;" days.",""))))))</f>
        <v/>
      </c>
    </row>
    <row r="97" customFormat="false" ht="25.5" hidden="false" customHeight="true" outlineLevel="0" collapsed="false">
      <c r="A97" s="10" t="str">
        <f aca="false">IF($B97="","","R-"&amp;ROW()-6)</f>
        <v/>
      </c>
      <c r="B97" s="11"/>
      <c r="C97" s="11"/>
      <c r="D97" s="13"/>
      <c r="E97" s="13"/>
      <c r="F97" s="12"/>
      <c r="G97" s="11"/>
      <c r="H97" s="11"/>
      <c r="I97" s="12"/>
      <c r="J97" s="11"/>
      <c r="K97" s="14" t="str">
        <f aca="false">IF(OR($D97="",$E97=""),"",IF($D97="Low",1,IF($D97="Medium",2,IF($D97="High",3,"")))*IF($E97="Low",1,IF($E97="Medium",2,IF($E97="High",3,""))))</f>
        <v/>
      </c>
      <c r="L97" s="14" t="str">
        <f aca="true">IF($I97="","",TODAY()-$I97)</f>
        <v/>
      </c>
      <c r="M97" s="14" t="str">
        <f aca="true">IF($B97="","",IF($F97="","No date set",IF($F97&lt;TODAY(),"Passed "&amp;TODAY()-$F97&amp;" days ago","In "&amp;$F97-TODAY()&amp;" days")))</f>
        <v/>
      </c>
      <c r="N97" s="15" t="str">
        <f aca="true">IF($B97="","",IF($J97&lt;&gt;"Open","",IF($F97="","No trigger date. This is a worry, not a risk.",IF($F97&lt;TODAY(),"Trigger passed. It is an issue or it is fiction.",IF(AND(ISNUMBER($K97),$K97&gt;=Thresholds!$B$9,$H97=""),"Score "&amp;$K97&amp;" with no response written down.",IF(AND(ISNUMBER($L97),$L97&gt;Thresholds!$B$7),"Not reviewed in "&amp;$L97&amp;" days.",""))))))</f>
        <v/>
      </c>
    </row>
    <row r="98" customFormat="false" ht="25.5" hidden="false" customHeight="true" outlineLevel="0" collapsed="false">
      <c r="A98" s="10" t="str">
        <f aca="false">IF($B98="","","R-"&amp;ROW()-6)</f>
        <v/>
      </c>
      <c r="B98" s="11"/>
      <c r="C98" s="11"/>
      <c r="D98" s="13"/>
      <c r="E98" s="13"/>
      <c r="F98" s="12"/>
      <c r="G98" s="11"/>
      <c r="H98" s="11"/>
      <c r="I98" s="12"/>
      <c r="J98" s="11"/>
      <c r="K98" s="14" t="str">
        <f aca="false">IF(OR($D98="",$E98=""),"",IF($D98="Low",1,IF($D98="Medium",2,IF($D98="High",3,"")))*IF($E98="Low",1,IF($E98="Medium",2,IF($E98="High",3,""))))</f>
        <v/>
      </c>
      <c r="L98" s="14" t="str">
        <f aca="true">IF($I98="","",TODAY()-$I98)</f>
        <v/>
      </c>
      <c r="M98" s="14" t="str">
        <f aca="true">IF($B98="","",IF($F98="","No date set",IF($F98&lt;TODAY(),"Passed "&amp;TODAY()-$F98&amp;" days ago","In "&amp;$F98-TODAY()&amp;" days")))</f>
        <v/>
      </c>
      <c r="N98" s="15" t="str">
        <f aca="true">IF($B98="","",IF($J98&lt;&gt;"Open","",IF($F98="","No trigger date. This is a worry, not a risk.",IF($F98&lt;TODAY(),"Trigger passed. It is an issue or it is fiction.",IF(AND(ISNUMBER($K98),$K98&gt;=Thresholds!$B$9,$H98=""),"Score "&amp;$K98&amp;" with no response written down.",IF(AND(ISNUMBER($L98),$L98&gt;Thresholds!$B$7),"Not reviewed in "&amp;$L98&amp;" days.",""))))))</f>
        <v/>
      </c>
    </row>
    <row r="99" customFormat="false" ht="25.5" hidden="false" customHeight="true" outlineLevel="0" collapsed="false">
      <c r="A99" s="10" t="str">
        <f aca="false">IF($B99="","","R-"&amp;ROW()-6)</f>
        <v/>
      </c>
      <c r="B99" s="11"/>
      <c r="C99" s="11"/>
      <c r="D99" s="13"/>
      <c r="E99" s="13"/>
      <c r="F99" s="12"/>
      <c r="G99" s="11"/>
      <c r="H99" s="11"/>
      <c r="I99" s="12"/>
      <c r="J99" s="11"/>
      <c r="K99" s="14" t="str">
        <f aca="false">IF(OR($D99="",$E99=""),"",IF($D99="Low",1,IF($D99="Medium",2,IF($D99="High",3,"")))*IF($E99="Low",1,IF($E99="Medium",2,IF($E99="High",3,""))))</f>
        <v/>
      </c>
      <c r="L99" s="14" t="str">
        <f aca="true">IF($I99="","",TODAY()-$I99)</f>
        <v/>
      </c>
      <c r="M99" s="14" t="str">
        <f aca="true">IF($B99="","",IF($F99="","No date set",IF($F99&lt;TODAY(),"Passed "&amp;TODAY()-$F99&amp;" days ago","In "&amp;$F99-TODAY()&amp;" days")))</f>
        <v/>
      </c>
      <c r="N99" s="15" t="str">
        <f aca="true">IF($B99="","",IF($J99&lt;&gt;"Open","",IF($F99="","No trigger date. This is a worry, not a risk.",IF($F99&lt;TODAY(),"Trigger passed. It is an issue or it is fiction.",IF(AND(ISNUMBER($K99),$K99&gt;=Thresholds!$B$9,$H99=""),"Score "&amp;$K99&amp;" with no response written down.",IF(AND(ISNUMBER($L99),$L99&gt;Thresholds!$B$7),"Not reviewed in "&amp;$L99&amp;" days.",""))))))</f>
        <v/>
      </c>
    </row>
    <row r="100" customFormat="false" ht="25.5" hidden="false" customHeight="true" outlineLevel="0" collapsed="false">
      <c r="A100" s="10" t="str">
        <f aca="false">IF($B100="","","R-"&amp;ROW()-6)</f>
        <v/>
      </c>
      <c r="B100" s="11"/>
      <c r="C100" s="11"/>
      <c r="D100" s="13"/>
      <c r="E100" s="13"/>
      <c r="F100" s="12"/>
      <c r="G100" s="11"/>
      <c r="H100" s="11"/>
      <c r="I100" s="12"/>
      <c r="J100" s="11"/>
      <c r="K100" s="14" t="str">
        <f aca="false">IF(OR($D100="",$E100=""),"",IF($D100="Low",1,IF($D100="Medium",2,IF($D100="High",3,"")))*IF($E100="Low",1,IF($E100="Medium",2,IF($E100="High",3,""))))</f>
        <v/>
      </c>
      <c r="L100" s="14" t="str">
        <f aca="true">IF($I100="","",TODAY()-$I100)</f>
        <v/>
      </c>
      <c r="M100" s="14" t="str">
        <f aca="true">IF($B100="","",IF($F100="","No date set",IF($F100&lt;TODAY(),"Passed "&amp;TODAY()-$F100&amp;" days ago","In "&amp;$F100-TODAY()&amp;" days")))</f>
        <v/>
      </c>
      <c r="N100" s="15" t="str">
        <f aca="true">IF($B100="","",IF($J100&lt;&gt;"Open","",IF($F100="","No trigger date. This is a worry, not a risk.",IF($F100&lt;TODAY(),"Trigger passed. It is an issue or it is fiction.",IF(AND(ISNUMBER($K100),$K100&gt;=Thresholds!$B$9,$H100=""),"Score "&amp;$K100&amp;" with no response written down.",IF(AND(ISNUMBER($L100),$L100&gt;Thresholds!$B$7),"Not reviewed in "&amp;$L100&amp;" days.",""))))))</f>
        <v/>
      </c>
    </row>
    <row r="101" customFormat="false" ht="25.5" hidden="false" customHeight="true" outlineLevel="0" collapsed="false">
      <c r="A101" s="10" t="str">
        <f aca="false">IF($B101="","","R-"&amp;ROW()-6)</f>
        <v/>
      </c>
      <c r="B101" s="11"/>
      <c r="C101" s="11"/>
      <c r="D101" s="13"/>
      <c r="E101" s="13"/>
      <c r="F101" s="12"/>
      <c r="G101" s="11"/>
      <c r="H101" s="11"/>
      <c r="I101" s="12"/>
      <c r="J101" s="11"/>
      <c r="K101" s="14" t="str">
        <f aca="false">IF(OR($D101="",$E101=""),"",IF($D101="Low",1,IF($D101="Medium",2,IF($D101="High",3,"")))*IF($E101="Low",1,IF($E101="Medium",2,IF($E101="High",3,""))))</f>
        <v/>
      </c>
      <c r="L101" s="14" t="str">
        <f aca="true">IF($I101="","",TODAY()-$I101)</f>
        <v/>
      </c>
      <c r="M101" s="14" t="str">
        <f aca="true">IF($B101="","",IF($F101="","No date set",IF($F101&lt;TODAY(),"Passed "&amp;TODAY()-$F101&amp;" days ago","In "&amp;$F101-TODAY()&amp;" days")))</f>
        <v/>
      </c>
      <c r="N101" s="15" t="str">
        <f aca="true">IF($B101="","",IF($J101&lt;&gt;"Open","",IF($F101="","No trigger date. This is a worry, not a risk.",IF($F101&lt;TODAY(),"Trigger passed. It is an issue or it is fiction.",IF(AND(ISNUMBER($K101),$K101&gt;=Thresholds!$B$9,$H101=""),"Score "&amp;$K101&amp;" with no response written down.",IF(AND(ISNUMBER($L101),$L101&gt;Thresholds!$B$7),"Not reviewed in "&amp;$L101&amp;" days.",""))))))</f>
        <v/>
      </c>
    </row>
    <row r="102" customFormat="false" ht="25.5" hidden="false" customHeight="true" outlineLevel="0" collapsed="false">
      <c r="A102" s="10" t="str">
        <f aca="false">IF($B102="","","R-"&amp;ROW()-6)</f>
        <v/>
      </c>
      <c r="B102" s="11"/>
      <c r="C102" s="11"/>
      <c r="D102" s="13"/>
      <c r="E102" s="13"/>
      <c r="F102" s="12"/>
      <c r="G102" s="11"/>
      <c r="H102" s="11"/>
      <c r="I102" s="12"/>
      <c r="J102" s="11"/>
      <c r="K102" s="14" t="str">
        <f aca="false">IF(OR($D102="",$E102=""),"",IF($D102="Low",1,IF($D102="Medium",2,IF($D102="High",3,"")))*IF($E102="Low",1,IF($E102="Medium",2,IF($E102="High",3,""))))</f>
        <v/>
      </c>
      <c r="L102" s="14" t="str">
        <f aca="true">IF($I102="","",TODAY()-$I102)</f>
        <v/>
      </c>
      <c r="M102" s="14" t="str">
        <f aca="true">IF($B102="","",IF($F102="","No date set",IF($F102&lt;TODAY(),"Passed "&amp;TODAY()-$F102&amp;" days ago","In "&amp;$F102-TODAY()&amp;" days")))</f>
        <v/>
      </c>
      <c r="N102" s="15" t="str">
        <f aca="true">IF($B102="","",IF($J102&lt;&gt;"Open","",IF($F102="","No trigger date. This is a worry, not a risk.",IF($F102&lt;TODAY(),"Trigger passed. It is an issue or it is fiction.",IF(AND(ISNUMBER($K102),$K102&gt;=Thresholds!$B$9,$H102=""),"Score "&amp;$K102&amp;" with no response written down.",IF(AND(ISNUMBER($L102),$L102&gt;Thresholds!$B$7),"Not reviewed in "&amp;$L102&amp;" days.",""))))))</f>
        <v/>
      </c>
    </row>
    <row r="103" customFormat="false" ht="25.5" hidden="false" customHeight="true" outlineLevel="0" collapsed="false">
      <c r="A103" s="10" t="str">
        <f aca="false">IF($B103="","","R-"&amp;ROW()-6)</f>
        <v/>
      </c>
      <c r="B103" s="11"/>
      <c r="C103" s="11"/>
      <c r="D103" s="13"/>
      <c r="E103" s="13"/>
      <c r="F103" s="12"/>
      <c r="G103" s="11"/>
      <c r="H103" s="11"/>
      <c r="I103" s="12"/>
      <c r="J103" s="11"/>
      <c r="K103" s="14" t="str">
        <f aca="false">IF(OR($D103="",$E103=""),"",IF($D103="Low",1,IF($D103="Medium",2,IF($D103="High",3,"")))*IF($E103="Low",1,IF($E103="Medium",2,IF($E103="High",3,""))))</f>
        <v/>
      </c>
      <c r="L103" s="14" t="str">
        <f aca="true">IF($I103="","",TODAY()-$I103)</f>
        <v/>
      </c>
      <c r="M103" s="14" t="str">
        <f aca="true">IF($B103="","",IF($F103="","No date set",IF($F103&lt;TODAY(),"Passed "&amp;TODAY()-$F103&amp;" days ago","In "&amp;$F103-TODAY()&amp;" days")))</f>
        <v/>
      </c>
      <c r="N103" s="15" t="str">
        <f aca="true">IF($B103="","",IF($J103&lt;&gt;"Open","",IF($F103="","No trigger date. This is a worry, not a risk.",IF($F103&lt;TODAY(),"Trigger passed. It is an issue or it is fiction.",IF(AND(ISNUMBER($K103),$K103&gt;=Thresholds!$B$9,$H103=""),"Score "&amp;$K103&amp;" with no response written down.",IF(AND(ISNUMBER($L103),$L103&gt;Thresholds!$B$7),"Not reviewed in "&amp;$L103&amp;" days.",""))))))</f>
        <v/>
      </c>
    </row>
    <row r="104" customFormat="false" ht="25.5" hidden="false" customHeight="true" outlineLevel="0" collapsed="false">
      <c r="A104" s="10" t="str">
        <f aca="false">IF($B104="","","R-"&amp;ROW()-6)</f>
        <v/>
      </c>
      <c r="B104" s="11"/>
      <c r="C104" s="11"/>
      <c r="D104" s="13"/>
      <c r="E104" s="13"/>
      <c r="F104" s="12"/>
      <c r="G104" s="11"/>
      <c r="H104" s="11"/>
      <c r="I104" s="12"/>
      <c r="J104" s="11"/>
      <c r="K104" s="14" t="str">
        <f aca="false">IF(OR($D104="",$E104=""),"",IF($D104="Low",1,IF($D104="Medium",2,IF($D104="High",3,"")))*IF($E104="Low",1,IF($E104="Medium",2,IF($E104="High",3,""))))</f>
        <v/>
      </c>
      <c r="L104" s="14" t="str">
        <f aca="true">IF($I104="","",TODAY()-$I104)</f>
        <v/>
      </c>
      <c r="M104" s="14" t="str">
        <f aca="true">IF($B104="","",IF($F104="","No date set",IF($F104&lt;TODAY(),"Passed "&amp;TODAY()-$F104&amp;" days ago","In "&amp;$F104-TODAY()&amp;" days")))</f>
        <v/>
      </c>
      <c r="N104" s="15" t="str">
        <f aca="true">IF($B104="","",IF($J104&lt;&gt;"Open","",IF($F104="","No trigger date. This is a worry, not a risk.",IF($F104&lt;TODAY(),"Trigger passed. It is an issue or it is fiction.",IF(AND(ISNUMBER($K104),$K104&gt;=Thresholds!$B$9,$H104=""),"Score "&amp;$K104&amp;" with no response written down.",IF(AND(ISNUMBER($L104),$L104&gt;Thresholds!$B$7),"Not reviewed in "&amp;$L104&amp;" days.",""))))))</f>
        <v/>
      </c>
    </row>
    <row r="105" customFormat="false" ht="25.5" hidden="false" customHeight="true" outlineLevel="0" collapsed="false">
      <c r="A105" s="10" t="str">
        <f aca="false">IF($B105="","","R-"&amp;ROW()-6)</f>
        <v/>
      </c>
      <c r="B105" s="11"/>
      <c r="C105" s="11"/>
      <c r="D105" s="13"/>
      <c r="E105" s="13"/>
      <c r="F105" s="12"/>
      <c r="G105" s="11"/>
      <c r="H105" s="11"/>
      <c r="I105" s="12"/>
      <c r="J105" s="11"/>
      <c r="K105" s="14" t="str">
        <f aca="false">IF(OR($D105="",$E105=""),"",IF($D105="Low",1,IF($D105="Medium",2,IF($D105="High",3,"")))*IF($E105="Low",1,IF($E105="Medium",2,IF($E105="High",3,""))))</f>
        <v/>
      </c>
      <c r="L105" s="14" t="str">
        <f aca="true">IF($I105="","",TODAY()-$I105)</f>
        <v/>
      </c>
      <c r="M105" s="14" t="str">
        <f aca="true">IF($B105="","",IF($F105="","No date set",IF($F105&lt;TODAY(),"Passed "&amp;TODAY()-$F105&amp;" days ago","In "&amp;$F105-TODAY()&amp;" days")))</f>
        <v/>
      </c>
      <c r="N105" s="15" t="str">
        <f aca="true">IF($B105="","",IF($J105&lt;&gt;"Open","",IF($F105="","No trigger date. This is a worry, not a risk.",IF($F105&lt;TODAY(),"Trigger passed. It is an issue or it is fiction.",IF(AND(ISNUMBER($K105),$K105&gt;=Thresholds!$B$9,$H105=""),"Score "&amp;$K105&amp;" with no response written down.",IF(AND(ISNUMBER($L105),$L105&gt;Thresholds!$B$7),"Not reviewed in "&amp;$L105&amp;" days.",""))))))</f>
        <v/>
      </c>
    </row>
    <row r="106" customFormat="false" ht="25.5" hidden="false" customHeight="true" outlineLevel="0" collapsed="false">
      <c r="A106" s="10" t="str">
        <f aca="false">IF($B106="","","R-"&amp;ROW()-6)</f>
        <v/>
      </c>
      <c r="B106" s="11"/>
      <c r="C106" s="11"/>
      <c r="D106" s="13"/>
      <c r="E106" s="13"/>
      <c r="F106" s="12"/>
      <c r="G106" s="11"/>
      <c r="H106" s="11"/>
      <c r="I106" s="12"/>
      <c r="J106" s="11"/>
      <c r="K106" s="14" t="str">
        <f aca="false">IF(OR($D106="",$E106=""),"",IF($D106="Low",1,IF($D106="Medium",2,IF($D106="High",3,"")))*IF($E106="Low",1,IF($E106="Medium",2,IF($E106="High",3,""))))</f>
        <v/>
      </c>
      <c r="L106" s="14" t="str">
        <f aca="true">IF($I106="","",TODAY()-$I106)</f>
        <v/>
      </c>
      <c r="M106" s="14" t="str">
        <f aca="true">IF($B106="","",IF($F106="","No date set",IF($F106&lt;TODAY(),"Passed "&amp;TODAY()-$F106&amp;" days ago","In "&amp;$F106-TODAY()&amp;" days")))</f>
        <v/>
      </c>
      <c r="N106" s="15" t="str">
        <f aca="true">IF($B106="","",IF($J106&lt;&gt;"Open","",IF($F106="","No trigger date. This is a worry, not a risk.",IF($F106&lt;TODAY(),"Trigger passed. It is an issue or it is fiction.",IF(AND(ISNUMBER($K106),$K106&gt;=Thresholds!$B$9,$H106=""),"Score "&amp;$K106&amp;" with no response written down.",IF(AND(ISNUMBER($L106),$L106&gt;Thresholds!$B$7),"Not reviewed in "&amp;$L106&amp;" days.",""))))))</f>
        <v/>
      </c>
    </row>
  </sheetData>
  <autoFilter ref="A6:N106"/>
  <conditionalFormatting sqref="N7:N106">
    <cfRule type="expression" priority="2" aboveAverage="0" equalAverage="0" bottom="0" percent="0" rank="0" text="" dxfId="7">
      <formula>$N7&lt;&gt;""</formula>
    </cfRule>
  </conditionalFormatting>
  <dataValidations count="4">
    <dataValidation allowBlank="true" errorStyle="stop" operator="between" showDropDown="false" showErrorMessage="false" showInputMessage="false" sqref="D7:D106" type="list">
      <formula1>"Low,Medium,High"</formula1>
      <formula2>0</formula2>
    </dataValidation>
    <dataValidation allowBlank="true" errorStyle="stop" operator="between" showDropDown="false" showErrorMessage="false" showInputMessage="false" sqref="E7:E106" type="list">
      <formula1>"Low,Medium,High"</formula1>
      <formula2>0</formula2>
    </dataValidation>
    <dataValidation allowBlank="true" errorStyle="stop" operator="between" showDropDown="false" showErrorMessage="false" showInputMessage="false" sqref="G7:G106" type="list">
      <formula1>"Accept,Reduce,Transfer,Avoid"</formula1>
      <formula2>0</formula2>
    </dataValidation>
    <dataValidation allowBlank="true" errorStyle="stop" operator="between" showDropDown="false" showErrorMessage="false" showInputMessage="false" sqref="J7:J106" type="list">
      <formula1>"Open,Closed — did not happen,Became an issue"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7769A"/>
    <pageSetUpPr fitToPage="true"/>
  </sheetPr>
  <dimension ref="A1:K106"/>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38"/>
    <col collapsed="false" customWidth="true" hidden="false" outlineLevel="0" max="3" min="3" style="0" width="22"/>
    <col collapsed="false" customWidth="true" hidden="false" outlineLevel="0" max="4" min="4" style="0" width="13"/>
    <col collapsed="false" customWidth="true" hidden="false" outlineLevel="0" max="5" min="5" style="0" width="22"/>
    <col collapsed="false" customWidth="true" hidden="false" outlineLevel="0" max="6" min="6" style="0" width="38"/>
    <col collapsed="false" customWidth="true" hidden="false" outlineLevel="0" max="8" min="7" style="0" width="14"/>
    <col collapsed="false" customWidth="true" hidden="false" outlineLevel="0" max="9" min="9" style="0" width="15"/>
    <col collapsed="false" customWidth="true" hidden="false" outlineLevel="0" max="10" min="10" style="0" width="22"/>
    <col collapsed="false" customWidth="true" hidden="false" outlineLevel="0" max="11" min="11" style="0" width="44"/>
  </cols>
  <sheetData>
    <row r="1" customFormat="false" ht="54" hidden="false" customHeight="true" outlineLevel="0" collapsed="false"/>
    <row r="2" customFormat="false" ht="21" hidden="false" customHeight="true" outlineLevel="0" collapsed="false">
      <c r="A2" s="1" t="s">
        <v>89</v>
      </c>
    </row>
    <row r="3" customFormat="false" ht="13.5" hidden="false" customHeight="true" outlineLevel="0" collapsed="false">
      <c r="A3" s="2" t="s">
        <v>90</v>
      </c>
    </row>
    <row r="4" customFormat="false" ht="3" hidden="false" customHeight="true" outlineLevel="0" collapsed="false">
      <c r="A4" s="3"/>
      <c r="B4" s="3"/>
      <c r="C4" s="3"/>
      <c r="D4" s="3"/>
      <c r="E4" s="3"/>
      <c r="F4" s="3"/>
      <c r="G4" s="3"/>
      <c r="H4" s="3"/>
      <c r="I4" s="3"/>
      <c r="J4" s="3"/>
      <c r="K4" s="3"/>
    </row>
    <row r="5" customFormat="false" ht="9" hidden="false" customHeight="true" outlineLevel="0" collapsed="false"/>
    <row r="6" customFormat="false" ht="30" hidden="false" customHeight="true" outlineLevel="0" collapsed="false">
      <c r="A6" s="8" t="s">
        <v>36</v>
      </c>
      <c r="B6" s="8" t="s">
        <v>91</v>
      </c>
      <c r="C6" s="8" t="s">
        <v>92</v>
      </c>
      <c r="D6" s="8" t="s">
        <v>93</v>
      </c>
      <c r="E6" s="8" t="s">
        <v>94</v>
      </c>
      <c r="F6" s="8" t="s">
        <v>95</v>
      </c>
      <c r="G6" s="8" t="s">
        <v>44</v>
      </c>
      <c r="H6" s="8" t="s">
        <v>45</v>
      </c>
      <c r="I6" s="8" t="s">
        <v>96</v>
      </c>
      <c r="J6" s="8" t="s">
        <v>97</v>
      </c>
      <c r="K6" s="9" t="s">
        <v>48</v>
      </c>
    </row>
    <row r="7" customFormat="false" ht="25.5" hidden="false" customHeight="true" outlineLevel="0" collapsed="false">
      <c r="A7" s="10" t="str">
        <f aca="false">IF($B7="","","D-"&amp;ROW()-6)</f>
        <v>D-1</v>
      </c>
      <c r="B7" s="11" t="s">
        <v>98</v>
      </c>
      <c r="C7" s="11" t="s">
        <v>99</v>
      </c>
      <c r="D7" s="12" t="n">
        <v>46277</v>
      </c>
      <c r="E7" s="13" t="s">
        <v>100</v>
      </c>
      <c r="F7" s="11" t="s">
        <v>101</v>
      </c>
      <c r="G7" s="11" t="s">
        <v>54</v>
      </c>
      <c r="H7" s="12" t="n">
        <v>46270</v>
      </c>
      <c r="I7" s="14" t="n">
        <f aca="true">IF(OR($D7="",$G7&lt;&gt;"Open"),"",$D7-TODAY())</f>
        <v>5</v>
      </c>
      <c r="J7" s="14" t="str">
        <f aca="false">IF($B7="","",IF($E7="Yes — in writing","Confirmed",IF($E7="Verbally only","Verbal only","Not confirmed")))</f>
        <v>Verbal only</v>
      </c>
      <c r="K7" s="15" t="str">
        <f aca="true">IF($B7="","",IF($G7&lt;&gt;"Open","",IF(AND(ISNUMBER($I7),$I7&lt;0),"Needed "&amp;-$I7&amp;" days ago and still open.",IF($E7="No — we assumed","Nobody has agreed to this. It is a hope.",IF(AND($E7="Verbally only",ISNUMBER($I7),$I7&lt;=Thresholds!$B$10),"Verbal only and due in "&amp;$I7&amp;" days. Get it in writing.",IF($F7="","No fallback. If it is late, you have no plan.",IF(AND(ISNUMBER($H7),TODAY()-$H7&gt;Thresholds!$B$7),"Not reviewed in "&amp;TODAY()-$H7&amp;" days.","")))))))</f>
        <v>Verbal only and due in 5 days. Get it in writing.</v>
      </c>
    </row>
    <row r="8" customFormat="false" ht="25.5" hidden="false" customHeight="true" outlineLevel="0" collapsed="false">
      <c r="A8" s="10" t="str">
        <f aca="false">IF($B8="","","D-"&amp;ROW()-6)</f>
        <v>D-2</v>
      </c>
      <c r="B8" s="11" t="s">
        <v>102</v>
      </c>
      <c r="C8" s="11" t="s">
        <v>103</v>
      </c>
      <c r="D8" s="12" t="n">
        <v>46288</v>
      </c>
      <c r="E8" s="13" t="s">
        <v>104</v>
      </c>
      <c r="F8" s="11"/>
      <c r="G8" s="11" t="s">
        <v>54</v>
      </c>
      <c r="H8" s="12" t="n">
        <v>46251</v>
      </c>
      <c r="I8" s="14" t="n">
        <f aca="true">IF(OR($D8="",$G8&lt;&gt;"Open"),"",$D8-TODAY())</f>
        <v>16</v>
      </c>
      <c r="J8" s="14" t="str">
        <f aca="false">IF($B8="","",IF($E8="Yes — in writing","Confirmed",IF($E8="Verbally only","Verbal only","Not confirmed")))</f>
        <v>Not confirmed</v>
      </c>
      <c r="K8" s="15" t="str">
        <f aca="true">IF($B8="","",IF($G8&lt;&gt;"Open","",IF(AND(ISNUMBER($I8),$I8&lt;0),"Needed "&amp;-$I8&amp;" days ago and still open.",IF($E8="No — we assumed","Nobody has agreed to this. It is a hope.",IF(AND($E8="Verbally only",ISNUMBER($I8),$I8&lt;=Thresholds!$B$10),"Verbal only and due in "&amp;$I8&amp;" days. Get it in writing.",IF($F8="","No fallback. If it is late, you have no plan.",IF(AND(ISNUMBER($H8),TODAY()-$H8&gt;Thresholds!$B$7),"Not reviewed in "&amp;TODAY()-$H8&amp;" days.","")))))))</f>
        <v>Nobody has agreed to this. It is a hope.</v>
      </c>
    </row>
    <row r="9" customFormat="false" ht="25.5" hidden="false" customHeight="true" outlineLevel="0" collapsed="false">
      <c r="A9" s="10" t="str">
        <f aca="false">IF($B9="","","D-"&amp;ROW()-6)</f>
        <v>D-3</v>
      </c>
      <c r="B9" s="11" t="s">
        <v>105</v>
      </c>
      <c r="C9" s="11" t="s">
        <v>106</v>
      </c>
      <c r="D9" s="12" t="n">
        <v>46302</v>
      </c>
      <c r="E9" s="13" t="s">
        <v>107</v>
      </c>
      <c r="F9" s="11" t="s">
        <v>108</v>
      </c>
      <c r="G9" s="11" t="s">
        <v>54</v>
      </c>
      <c r="H9" s="12" t="n">
        <v>46269</v>
      </c>
      <c r="I9" s="14" t="n">
        <f aca="true">IF(OR($D9="",$G9&lt;&gt;"Open"),"",$D9-TODAY())</f>
        <v>30</v>
      </c>
      <c r="J9" s="14" t="str">
        <f aca="false">IF($B9="","",IF($E9="Yes — in writing","Confirmed",IF($E9="Verbally only","Verbal only","Not confirmed")))</f>
        <v>Confirmed</v>
      </c>
      <c r="K9" s="15" t="str">
        <f aca="true">IF($B9="","",IF($G9&lt;&gt;"Open","",IF(AND(ISNUMBER($I9),$I9&lt;0),"Needed "&amp;-$I9&amp;" days ago and still open.",IF($E9="No — we assumed","Nobody has agreed to this. It is a hope.",IF(AND($E9="Verbally only",ISNUMBER($I9),$I9&lt;=Thresholds!$B$10),"Verbal only and due in "&amp;$I9&amp;" days. Get it in writing.",IF($F9="","No fallback. If it is late, you have no plan.",IF(AND(ISNUMBER($H9),TODAY()-$H9&gt;Thresholds!$B$7),"Not reviewed in "&amp;TODAY()-$H9&amp;" days.","")))))))</f>
        <v/>
      </c>
    </row>
    <row r="10" customFormat="false" ht="25.5" hidden="false" customHeight="true" outlineLevel="0" collapsed="false">
      <c r="A10" s="10" t="str">
        <f aca="false">IF($B10="","","D-"&amp;ROW()-6)</f>
        <v>D-4</v>
      </c>
      <c r="B10" s="11" t="s">
        <v>109</v>
      </c>
      <c r="C10" s="11" t="s">
        <v>110</v>
      </c>
      <c r="D10" s="12" t="n">
        <v>46269</v>
      </c>
      <c r="E10" s="13" t="s">
        <v>100</v>
      </c>
      <c r="F10" s="11" t="s">
        <v>111</v>
      </c>
      <c r="G10" s="11" t="s">
        <v>54</v>
      </c>
      <c r="H10" s="12" t="n">
        <v>46264</v>
      </c>
      <c r="I10" s="14" t="n">
        <f aca="true">IF(OR($D10="",$G10&lt;&gt;"Open"),"",$D10-TODAY())</f>
        <v>-3</v>
      </c>
      <c r="J10" s="14" t="str">
        <f aca="false">IF($B10="","",IF($E10="Yes — in writing","Confirmed",IF($E10="Verbally only","Verbal only","Not confirmed")))</f>
        <v>Verbal only</v>
      </c>
      <c r="K10" s="15" t="str">
        <f aca="true">IF($B10="","",IF($G10&lt;&gt;"Open","",IF(AND(ISNUMBER($I10),$I10&lt;0),"Needed "&amp;-$I10&amp;" days ago and still open.",IF($E10="No — we assumed","Nobody has agreed to this. It is a hope.",IF(AND($E10="Verbally only",ISNUMBER($I10),$I10&lt;=Thresholds!$B$10),"Verbal only and due in "&amp;$I10&amp;" days. Get it in writing.",IF($F10="","No fallback. If it is late, you have no plan.",IF(AND(ISNUMBER($H10),TODAY()-$H10&gt;Thresholds!$B$7),"Not reviewed in "&amp;TODAY()-$H10&amp;" days.","")))))))</f>
        <v>Needed 3 days ago and still open.</v>
      </c>
    </row>
    <row r="11" customFormat="false" ht="25.5" hidden="false" customHeight="true" outlineLevel="0" collapsed="false">
      <c r="A11" s="10" t="str">
        <f aca="false">IF($B11="","","D-"&amp;ROW()-6)</f>
        <v/>
      </c>
      <c r="B11" s="11"/>
      <c r="C11" s="11"/>
      <c r="D11" s="12"/>
      <c r="E11" s="13"/>
      <c r="F11" s="11"/>
      <c r="G11" s="11"/>
      <c r="H11" s="12"/>
      <c r="I11" s="14" t="str">
        <f aca="true">IF(OR($D11="",$G11&lt;&gt;"Open"),"",$D11-TODAY())</f>
        <v/>
      </c>
      <c r="J11" s="14" t="str">
        <f aca="false">IF($B11="","",IF($E11="Yes — in writing","Confirmed",IF($E11="Verbally only","Verbal only","Not confirmed")))</f>
        <v/>
      </c>
      <c r="K11" s="15" t="str">
        <f aca="true">IF($B11="","",IF($G11&lt;&gt;"Open","",IF(AND(ISNUMBER($I11),$I11&lt;0),"Needed "&amp;-$I11&amp;" days ago and still open.",IF($E11="No — we assumed","Nobody has agreed to this. It is a hope.",IF(AND($E11="Verbally only",ISNUMBER($I11),$I11&lt;=Thresholds!$B$10),"Verbal only and due in "&amp;$I11&amp;" days. Get it in writing.",IF($F11="","No fallback. If it is late, you have no plan.",IF(AND(ISNUMBER($H11),TODAY()-$H11&gt;Thresholds!$B$7),"Not reviewed in "&amp;TODAY()-$H11&amp;" days.","")))))))</f>
        <v/>
      </c>
    </row>
    <row r="12" customFormat="false" ht="25.5" hidden="false" customHeight="true" outlineLevel="0" collapsed="false">
      <c r="A12" s="10" t="str">
        <f aca="false">IF($B12="","","D-"&amp;ROW()-6)</f>
        <v/>
      </c>
      <c r="B12" s="11"/>
      <c r="C12" s="11"/>
      <c r="D12" s="12"/>
      <c r="E12" s="13"/>
      <c r="F12" s="11"/>
      <c r="G12" s="11"/>
      <c r="H12" s="12"/>
      <c r="I12" s="14" t="str">
        <f aca="true">IF(OR($D12="",$G12&lt;&gt;"Open"),"",$D12-TODAY())</f>
        <v/>
      </c>
      <c r="J12" s="14" t="str">
        <f aca="false">IF($B12="","",IF($E12="Yes — in writing","Confirmed",IF($E12="Verbally only","Verbal only","Not confirmed")))</f>
        <v/>
      </c>
      <c r="K12" s="15" t="str">
        <f aca="true">IF($B12="","",IF($G12&lt;&gt;"Open","",IF(AND(ISNUMBER($I12),$I12&lt;0),"Needed "&amp;-$I12&amp;" days ago and still open.",IF($E12="No — we assumed","Nobody has agreed to this. It is a hope.",IF(AND($E12="Verbally only",ISNUMBER($I12),$I12&lt;=Thresholds!$B$10),"Verbal only and due in "&amp;$I12&amp;" days. Get it in writing.",IF($F12="","No fallback. If it is late, you have no plan.",IF(AND(ISNUMBER($H12),TODAY()-$H12&gt;Thresholds!$B$7),"Not reviewed in "&amp;TODAY()-$H12&amp;" days.","")))))))</f>
        <v/>
      </c>
    </row>
    <row r="13" customFormat="false" ht="25.5" hidden="false" customHeight="true" outlineLevel="0" collapsed="false">
      <c r="A13" s="10" t="str">
        <f aca="false">IF($B13="","","D-"&amp;ROW()-6)</f>
        <v/>
      </c>
      <c r="B13" s="11"/>
      <c r="C13" s="11"/>
      <c r="D13" s="12"/>
      <c r="E13" s="13"/>
      <c r="F13" s="11"/>
      <c r="G13" s="11"/>
      <c r="H13" s="12"/>
      <c r="I13" s="14" t="str">
        <f aca="true">IF(OR($D13="",$G13&lt;&gt;"Open"),"",$D13-TODAY())</f>
        <v/>
      </c>
      <c r="J13" s="14" t="str">
        <f aca="false">IF($B13="","",IF($E13="Yes — in writing","Confirmed",IF($E13="Verbally only","Verbal only","Not confirmed")))</f>
        <v/>
      </c>
      <c r="K13" s="15" t="str">
        <f aca="true">IF($B13="","",IF($G13&lt;&gt;"Open","",IF(AND(ISNUMBER($I13),$I13&lt;0),"Needed "&amp;-$I13&amp;" days ago and still open.",IF($E13="No — we assumed","Nobody has agreed to this. It is a hope.",IF(AND($E13="Verbally only",ISNUMBER($I13),$I13&lt;=Thresholds!$B$10),"Verbal only and due in "&amp;$I13&amp;" days. Get it in writing.",IF($F13="","No fallback. If it is late, you have no plan.",IF(AND(ISNUMBER($H13),TODAY()-$H13&gt;Thresholds!$B$7),"Not reviewed in "&amp;TODAY()-$H13&amp;" days.","")))))))</f>
        <v/>
      </c>
    </row>
    <row r="14" customFormat="false" ht="25.5" hidden="false" customHeight="true" outlineLevel="0" collapsed="false">
      <c r="A14" s="10" t="str">
        <f aca="false">IF($B14="","","D-"&amp;ROW()-6)</f>
        <v/>
      </c>
      <c r="B14" s="11"/>
      <c r="C14" s="11"/>
      <c r="D14" s="12"/>
      <c r="E14" s="13"/>
      <c r="F14" s="11"/>
      <c r="G14" s="11"/>
      <c r="H14" s="12"/>
      <c r="I14" s="14" t="str">
        <f aca="true">IF(OR($D14="",$G14&lt;&gt;"Open"),"",$D14-TODAY())</f>
        <v/>
      </c>
      <c r="J14" s="14" t="str">
        <f aca="false">IF($B14="","",IF($E14="Yes — in writing","Confirmed",IF($E14="Verbally only","Verbal only","Not confirmed")))</f>
        <v/>
      </c>
      <c r="K14" s="15" t="str">
        <f aca="true">IF($B14="","",IF($G14&lt;&gt;"Open","",IF(AND(ISNUMBER($I14),$I14&lt;0),"Needed "&amp;-$I14&amp;" days ago and still open.",IF($E14="No — we assumed","Nobody has agreed to this. It is a hope.",IF(AND($E14="Verbally only",ISNUMBER($I14),$I14&lt;=Thresholds!$B$10),"Verbal only and due in "&amp;$I14&amp;" days. Get it in writing.",IF($F14="","No fallback. If it is late, you have no plan.",IF(AND(ISNUMBER($H14),TODAY()-$H14&gt;Thresholds!$B$7),"Not reviewed in "&amp;TODAY()-$H14&amp;" days.","")))))))</f>
        <v/>
      </c>
    </row>
    <row r="15" customFormat="false" ht="25.5" hidden="false" customHeight="true" outlineLevel="0" collapsed="false">
      <c r="A15" s="10" t="str">
        <f aca="false">IF($B15="","","D-"&amp;ROW()-6)</f>
        <v/>
      </c>
      <c r="B15" s="11"/>
      <c r="C15" s="11"/>
      <c r="D15" s="12"/>
      <c r="E15" s="13"/>
      <c r="F15" s="11"/>
      <c r="G15" s="11"/>
      <c r="H15" s="12"/>
      <c r="I15" s="14" t="str">
        <f aca="true">IF(OR($D15="",$G15&lt;&gt;"Open"),"",$D15-TODAY())</f>
        <v/>
      </c>
      <c r="J15" s="14" t="str">
        <f aca="false">IF($B15="","",IF($E15="Yes — in writing","Confirmed",IF($E15="Verbally only","Verbal only","Not confirmed")))</f>
        <v/>
      </c>
      <c r="K15" s="15" t="str">
        <f aca="true">IF($B15="","",IF($G15&lt;&gt;"Open","",IF(AND(ISNUMBER($I15),$I15&lt;0),"Needed "&amp;-$I15&amp;" days ago and still open.",IF($E15="No — we assumed","Nobody has agreed to this. It is a hope.",IF(AND($E15="Verbally only",ISNUMBER($I15),$I15&lt;=Thresholds!$B$10),"Verbal only and due in "&amp;$I15&amp;" days. Get it in writing.",IF($F15="","No fallback. If it is late, you have no plan.",IF(AND(ISNUMBER($H15),TODAY()-$H15&gt;Thresholds!$B$7),"Not reviewed in "&amp;TODAY()-$H15&amp;" days.","")))))))</f>
        <v/>
      </c>
    </row>
    <row r="16" customFormat="false" ht="25.5" hidden="false" customHeight="true" outlineLevel="0" collapsed="false">
      <c r="A16" s="10" t="str">
        <f aca="false">IF($B16="","","D-"&amp;ROW()-6)</f>
        <v/>
      </c>
      <c r="B16" s="11"/>
      <c r="C16" s="11"/>
      <c r="D16" s="12"/>
      <c r="E16" s="13"/>
      <c r="F16" s="11"/>
      <c r="G16" s="11"/>
      <c r="H16" s="12"/>
      <c r="I16" s="14" t="str">
        <f aca="true">IF(OR($D16="",$G16&lt;&gt;"Open"),"",$D16-TODAY())</f>
        <v/>
      </c>
      <c r="J16" s="14" t="str">
        <f aca="false">IF($B16="","",IF($E16="Yes — in writing","Confirmed",IF($E16="Verbally only","Verbal only","Not confirmed")))</f>
        <v/>
      </c>
      <c r="K16" s="15" t="str">
        <f aca="true">IF($B16="","",IF($G16&lt;&gt;"Open","",IF(AND(ISNUMBER($I16),$I16&lt;0),"Needed "&amp;-$I16&amp;" days ago and still open.",IF($E16="No — we assumed","Nobody has agreed to this. It is a hope.",IF(AND($E16="Verbally only",ISNUMBER($I16),$I16&lt;=Thresholds!$B$10),"Verbal only and due in "&amp;$I16&amp;" days. Get it in writing.",IF($F16="","No fallback. If it is late, you have no plan.",IF(AND(ISNUMBER($H16),TODAY()-$H16&gt;Thresholds!$B$7),"Not reviewed in "&amp;TODAY()-$H16&amp;" days.","")))))))</f>
        <v/>
      </c>
    </row>
    <row r="17" customFormat="false" ht="25.5" hidden="false" customHeight="true" outlineLevel="0" collapsed="false">
      <c r="A17" s="10" t="str">
        <f aca="false">IF($B17="","","D-"&amp;ROW()-6)</f>
        <v/>
      </c>
      <c r="B17" s="11"/>
      <c r="C17" s="11"/>
      <c r="D17" s="12"/>
      <c r="E17" s="13"/>
      <c r="F17" s="11"/>
      <c r="G17" s="11"/>
      <c r="H17" s="12"/>
      <c r="I17" s="14" t="str">
        <f aca="true">IF(OR($D17="",$G17&lt;&gt;"Open"),"",$D17-TODAY())</f>
        <v/>
      </c>
      <c r="J17" s="14" t="str">
        <f aca="false">IF($B17="","",IF($E17="Yes — in writing","Confirmed",IF($E17="Verbally only","Verbal only","Not confirmed")))</f>
        <v/>
      </c>
      <c r="K17" s="15" t="str">
        <f aca="true">IF($B17="","",IF($G17&lt;&gt;"Open","",IF(AND(ISNUMBER($I17),$I17&lt;0),"Needed "&amp;-$I17&amp;" days ago and still open.",IF($E17="No — we assumed","Nobody has agreed to this. It is a hope.",IF(AND($E17="Verbally only",ISNUMBER($I17),$I17&lt;=Thresholds!$B$10),"Verbal only and due in "&amp;$I17&amp;" days. Get it in writing.",IF($F17="","No fallback. If it is late, you have no plan.",IF(AND(ISNUMBER($H17),TODAY()-$H17&gt;Thresholds!$B$7),"Not reviewed in "&amp;TODAY()-$H17&amp;" days.","")))))))</f>
        <v/>
      </c>
    </row>
    <row r="18" customFormat="false" ht="25.5" hidden="false" customHeight="true" outlineLevel="0" collapsed="false">
      <c r="A18" s="10" t="str">
        <f aca="false">IF($B18="","","D-"&amp;ROW()-6)</f>
        <v/>
      </c>
      <c r="B18" s="11"/>
      <c r="C18" s="11"/>
      <c r="D18" s="12"/>
      <c r="E18" s="13"/>
      <c r="F18" s="11"/>
      <c r="G18" s="11"/>
      <c r="H18" s="12"/>
      <c r="I18" s="14" t="str">
        <f aca="true">IF(OR($D18="",$G18&lt;&gt;"Open"),"",$D18-TODAY())</f>
        <v/>
      </c>
      <c r="J18" s="14" t="str">
        <f aca="false">IF($B18="","",IF($E18="Yes — in writing","Confirmed",IF($E18="Verbally only","Verbal only","Not confirmed")))</f>
        <v/>
      </c>
      <c r="K18" s="15" t="str">
        <f aca="true">IF($B18="","",IF($G18&lt;&gt;"Open","",IF(AND(ISNUMBER($I18),$I18&lt;0),"Needed "&amp;-$I18&amp;" days ago and still open.",IF($E18="No — we assumed","Nobody has agreed to this. It is a hope.",IF(AND($E18="Verbally only",ISNUMBER($I18),$I18&lt;=Thresholds!$B$10),"Verbal only and due in "&amp;$I18&amp;" days. Get it in writing.",IF($F18="","No fallback. If it is late, you have no plan.",IF(AND(ISNUMBER($H18),TODAY()-$H18&gt;Thresholds!$B$7),"Not reviewed in "&amp;TODAY()-$H18&amp;" days.","")))))))</f>
        <v/>
      </c>
    </row>
    <row r="19" customFormat="false" ht="25.5" hidden="false" customHeight="true" outlineLevel="0" collapsed="false">
      <c r="A19" s="10" t="str">
        <f aca="false">IF($B19="","","D-"&amp;ROW()-6)</f>
        <v/>
      </c>
      <c r="B19" s="11"/>
      <c r="C19" s="11"/>
      <c r="D19" s="12"/>
      <c r="E19" s="13"/>
      <c r="F19" s="11"/>
      <c r="G19" s="11"/>
      <c r="H19" s="12"/>
      <c r="I19" s="14" t="str">
        <f aca="true">IF(OR($D19="",$G19&lt;&gt;"Open"),"",$D19-TODAY())</f>
        <v/>
      </c>
      <c r="J19" s="14" t="str">
        <f aca="false">IF($B19="","",IF($E19="Yes — in writing","Confirmed",IF($E19="Verbally only","Verbal only","Not confirmed")))</f>
        <v/>
      </c>
      <c r="K19" s="15" t="str">
        <f aca="true">IF($B19="","",IF($G19&lt;&gt;"Open","",IF(AND(ISNUMBER($I19),$I19&lt;0),"Needed "&amp;-$I19&amp;" days ago and still open.",IF($E19="No — we assumed","Nobody has agreed to this. It is a hope.",IF(AND($E19="Verbally only",ISNUMBER($I19),$I19&lt;=Thresholds!$B$10),"Verbal only and due in "&amp;$I19&amp;" days. Get it in writing.",IF($F19="","No fallback. If it is late, you have no plan.",IF(AND(ISNUMBER($H19),TODAY()-$H19&gt;Thresholds!$B$7),"Not reviewed in "&amp;TODAY()-$H19&amp;" days.","")))))))</f>
        <v/>
      </c>
    </row>
    <row r="20" customFormat="false" ht="25.5" hidden="false" customHeight="true" outlineLevel="0" collapsed="false">
      <c r="A20" s="10" t="str">
        <f aca="false">IF($B20="","","D-"&amp;ROW()-6)</f>
        <v/>
      </c>
      <c r="B20" s="11"/>
      <c r="C20" s="11"/>
      <c r="D20" s="12"/>
      <c r="E20" s="13"/>
      <c r="F20" s="11"/>
      <c r="G20" s="11"/>
      <c r="H20" s="12"/>
      <c r="I20" s="14" t="str">
        <f aca="true">IF(OR($D20="",$G20&lt;&gt;"Open"),"",$D20-TODAY())</f>
        <v/>
      </c>
      <c r="J20" s="14" t="str">
        <f aca="false">IF($B20="","",IF($E20="Yes — in writing","Confirmed",IF($E20="Verbally only","Verbal only","Not confirmed")))</f>
        <v/>
      </c>
      <c r="K20" s="15" t="str">
        <f aca="true">IF($B20="","",IF($G20&lt;&gt;"Open","",IF(AND(ISNUMBER($I20),$I20&lt;0),"Needed "&amp;-$I20&amp;" days ago and still open.",IF($E20="No — we assumed","Nobody has agreed to this. It is a hope.",IF(AND($E20="Verbally only",ISNUMBER($I20),$I20&lt;=Thresholds!$B$10),"Verbal only and due in "&amp;$I20&amp;" days. Get it in writing.",IF($F20="","No fallback. If it is late, you have no plan.",IF(AND(ISNUMBER($H20),TODAY()-$H20&gt;Thresholds!$B$7),"Not reviewed in "&amp;TODAY()-$H20&amp;" days.","")))))))</f>
        <v/>
      </c>
    </row>
    <row r="21" customFormat="false" ht="25.5" hidden="false" customHeight="true" outlineLevel="0" collapsed="false">
      <c r="A21" s="10" t="str">
        <f aca="false">IF($B21="","","D-"&amp;ROW()-6)</f>
        <v/>
      </c>
      <c r="B21" s="11"/>
      <c r="C21" s="11"/>
      <c r="D21" s="12"/>
      <c r="E21" s="13"/>
      <c r="F21" s="11"/>
      <c r="G21" s="11"/>
      <c r="H21" s="12"/>
      <c r="I21" s="14" t="str">
        <f aca="true">IF(OR($D21="",$G21&lt;&gt;"Open"),"",$D21-TODAY())</f>
        <v/>
      </c>
      <c r="J21" s="14" t="str">
        <f aca="false">IF($B21="","",IF($E21="Yes — in writing","Confirmed",IF($E21="Verbally only","Verbal only","Not confirmed")))</f>
        <v/>
      </c>
      <c r="K21" s="15" t="str">
        <f aca="true">IF($B21="","",IF($G21&lt;&gt;"Open","",IF(AND(ISNUMBER($I21),$I21&lt;0),"Needed "&amp;-$I21&amp;" days ago and still open.",IF($E21="No — we assumed","Nobody has agreed to this. It is a hope.",IF(AND($E21="Verbally only",ISNUMBER($I21),$I21&lt;=Thresholds!$B$10),"Verbal only and due in "&amp;$I21&amp;" days. Get it in writing.",IF($F21="","No fallback. If it is late, you have no plan.",IF(AND(ISNUMBER($H21),TODAY()-$H21&gt;Thresholds!$B$7),"Not reviewed in "&amp;TODAY()-$H21&amp;" days.","")))))))</f>
        <v/>
      </c>
    </row>
    <row r="22" customFormat="false" ht="25.5" hidden="false" customHeight="true" outlineLevel="0" collapsed="false">
      <c r="A22" s="10" t="str">
        <f aca="false">IF($B22="","","D-"&amp;ROW()-6)</f>
        <v/>
      </c>
      <c r="B22" s="11"/>
      <c r="C22" s="11"/>
      <c r="D22" s="12"/>
      <c r="E22" s="13"/>
      <c r="F22" s="11"/>
      <c r="G22" s="11"/>
      <c r="H22" s="12"/>
      <c r="I22" s="14" t="str">
        <f aca="true">IF(OR($D22="",$G22&lt;&gt;"Open"),"",$D22-TODAY())</f>
        <v/>
      </c>
      <c r="J22" s="14" t="str">
        <f aca="false">IF($B22="","",IF($E22="Yes — in writing","Confirmed",IF($E22="Verbally only","Verbal only","Not confirmed")))</f>
        <v/>
      </c>
      <c r="K22" s="15" t="str">
        <f aca="true">IF($B22="","",IF($G22&lt;&gt;"Open","",IF(AND(ISNUMBER($I22),$I22&lt;0),"Needed "&amp;-$I22&amp;" days ago and still open.",IF($E22="No — we assumed","Nobody has agreed to this. It is a hope.",IF(AND($E22="Verbally only",ISNUMBER($I22),$I22&lt;=Thresholds!$B$10),"Verbal only and due in "&amp;$I22&amp;" days. Get it in writing.",IF($F22="","No fallback. If it is late, you have no plan.",IF(AND(ISNUMBER($H22),TODAY()-$H22&gt;Thresholds!$B$7),"Not reviewed in "&amp;TODAY()-$H22&amp;" days.","")))))))</f>
        <v/>
      </c>
    </row>
    <row r="23" customFormat="false" ht="25.5" hidden="false" customHeight="true" outlineLevel="0" collapsed="false">
      <c r="A23" s="10" t="str">
        <f aca="false">IF($B23="","","D-"&amp;ROW()-6)</f>
        <v/>
      </c>
      <c r="B23" s="11"/>
      <c r="C23" s="11"/>
      <c r="D23" s="12"/>
      <c r="E23" s="13"/>
      <c r="F23" s="11"/>
      <c r="G23" s="11"/>
      <c r="H23" s="12"/>
      <c r="I23" s="14" t="str">
        <f aca="true">IF(OR($D23="",$G23&lt;&gt;"Open"),"",$D23-TODAY())</f>
        <v/>
      </c>
      <c r="J23" s="14" t="str">
        <f aca="false">IF($B23="","",IF($E23="Yes — in writing","Confirmed",IF($E23="Verbally only","Verbal only","Not confirmed")))</f>
        <v/>
      </c>
      <c r="K23" s="15" t="str">
        <f aca="true">IF($B23="","",IF($G23&lt;&gt;"Open","",IF(AND(ISNUMBER($I23),$I23&lt;0),"Needed "&amp;-$I23&amp;" days ago and still open.",IF($E23="No — we assumed","Nobody has agreed to this. It is a hope.",IF(AND($E23="Verbally only",ISNUMBER($I23),$I23&lt;=Thresholds!$B$10),"Verbal only and due in "&amp;$I23&amp;" days. Get it in writing.",IF($F23="","No fallback. If it is late, you have no plan.",IF(AND(ISNUMBER($H23),TODAY()-$H23&gt;Thresholds!$B$7),"Not reviewed in "&amp;TODAY()-$H23&amp;" days.","")))))))</f>
        <v/>
      </c>
    </row>
    <row r="24" customFormat="false" ht="25.5" hidden="false" customHeight="true" outlineLevel="0" collapsed="false">
      <c r="A24" s="10" t="str">
        <f aca="false">IF($B24="","","D-"&amp;ROW()-6)</f>
        <v/>
      </c>
      <c r="B24" s="11"/>
      <c r="C24" s="11"/>
      <c r="D24" s="12"/>
      <c r="E24" s="13"/>
      <c r="F24" s="11"/>
      <c r="G24" s="11"/>
      <c r="H24" s="12"/>
      <c r="I24" s="14" t="str">
        <f aca="true">IF(OR($D24="",$G24&lt;&gt;"Open"),"",$D24-TODAY())</f>
        <v/>
      </c>
      <c r="J24" s="14" t="str">
        <f aca="false">IF($B24="","",IF($E24="Yes — in writing","Confirmed",IF($E24="Verbally only","Verbal only","Not confirmed")))</f>
        <v/>
      </c>
      <c r="K24" s="15" t="str">
        <f aca="true">IF($B24="","",IF($G24&lt;&gt;"Open","",IF(AND(ISNUMBER($I24),$I24&lt;0),"Needed "&amp;-$I24&amp;" days ago and still open.",IF($E24="No — we assumed","Nobody has agreed to this. It is a hope.",IF(AND($E24="Verbally only",ISNUMBER($I24),$I24&lt;=Thresholds!$B$10),"Verbal only and due in "&amp;$I24&amp;" days. Get it in writing.",IF($F24="","No fallback. If it is late, you have no plan.",IF(AND(ISNUMBER($H24),TODAY()-$H24&gt;Thresholds!$B$7),"Not reviewed in "&amp;TODAY()-$H24&amp;" days.","")))))))</f>
        <v/>
      </c>
    </row>
    <row r="25" customFormat="false" ht="25.5" hidden="false" customHeight="true" outlineLevel="0" collapsed="false">
      <c r="A25" s="10" t="str">
        <f aca="false">IF($B25="","","D-"&amp;ROW()-6)</f>
        <v/>
      </c>
      <c r="B25" s="11"/>
      <c r="C25" s="11"/>
      <c r="D25" s="12"/>
      <c r="E25" s="13"/>
      <c r="F25" s="11"/>
      <c r="G25" s="11"/>
      <c r="H25" s="12"/>
      <c r="I25" s="14" t="str">
        <f aca="true">IF(OR($D25="",$G25&lt;&gt;"Open"),"",$D25-TODAY())</f>
        <v/>
      </c>
      <c r="J25" s="14" t="str">
        <f aca="false">IF($B25="","",IF($E25="Yes — in writing","Confirmed",IF($E25="Verbally only","Verbal only","Not confirmed")))</f>
        <v/>
      </c>
      <c r="K25" s="15" t="str">
        <f aca="true">IF($B25="","",IF($G25&lt;&gt;"Open","",IF(AND(ISNUMBER($I25),$I25&lt;0),"Needed "&amp;-$I25&amp;" days ago and still open.",IF($E25="No — we assumed","Nobody has agreed to this. It is a hope.",IF(AND($E25="Verbally only",ISNUMBER($I25),$I25&lt;=Thresholds!$B$10),"Verbal only and due in "&amp;$I25&amp;" days. Get it in writing.",IF($F25="","No fallback. If it is late, you have no plan.",IF(AND(ISNUMBER($H25),TODAY()-$H25&gt;Thresholds!$B$7),"Not reviewed in "&amp;TODAY()-$H25&amp;" days.","")))))))</f>
        <v/>
      </c>
    </row>
    <row r="26" customFormat="false" ht="25.5" hidden="false" customHeight="true" outlineLevel="0" collapsed="false">
      <c r="A26" s="10" t="str">
        <f aca="false">IF($B26="","","D-"&amp;ROW()-6)</f>
        <v/>
      </c>
      <c r="B26" s="11"/>
      <c r="C26" s="11"/>
      <c r="D26" s="12"/>
      <c r="E26" s="13"/>
      <c r="F26" s="11"/>
      <c r="G26" s="11"/>
      <c r="H26" s="12"/>
      <c r="I26" s="14" t="str">
        <f aca="true">IF(OR($D26="",$G26&lt;&gt;"Open"),"",$D26-TODAY())</f>
        <v/>
      </c>
      <c r="J26" s="14" t="str">
        <f aca="false">IF($B26="","",IF($E26="Yes — in writing","Confirmed",IF($E26="Verbally only","Verbal only","Not confirmed")))</f>
        <v/>
      </c>
      <c r="K26" s="15" t="str">
        <f aca="true">IF($B26="","",IF($G26&lt;&gt;"Open","",IF(AND(ISNUMBER($I26),$I26&lt;0),"Needed "&amp;-$I26&amp;" days ago and still open.",IF($E26="No — we assumed","Nobody has agreed to this. It is a hope.",IF(AND($E26="Verbally only",ISNUMBER($I26),$I26&lt;=Thresholds!$B$10),"Verbal only and due in "&amp;$I26&amp;" days. Get it in writing.",IF($F26="","No fallback. If it is late, you have no plan.",IF(AND(ISNUMBER($H26),TODAY()-$H26&gt;Thresholds!$B$7),"Not reviewed in "&amp;TODAY()-$H26&amp;" days.","")))))))</f>
        <v/>
      </c>
    </row>
    <row r="27" customFormat="false" ht="25.5" hidden="false" customHeight="true" outlineLevel="0" collapsed="false">
      <c r="A27" s="10" t="str">
        <f aca="false">IF($B27="","","D-"&amp;ROW()-6)</f>
        <v/>
      </c>
      <c r="B27" s="11"/>
      <c r="C27" s="11"/>
      <c r="D27" s="12"/>
      <c r="E27" s="13"/>
      <c r="F27" s="11"/>
      <c r="G27" s="11"/>
      <c r="H27" s="12"/>
      <c r="I27" s="14" t="str">
        <f aca="true">IF(OR($D27="",$G27&lt;&gt;"Open"),"",$D27-TODAY())</f>
        <v/>
      </c>
      <c r="J27" s="14" t="str">
        <f aca="false">IF($B27="","",IF($E27="Yes — in writing","Confirmed",IF($E27="Verbally only","Verbal only","Not confirmed")))</f>
        <v/>
      </c>
      <c r="K27" s="15" t="str">
        <f aca="true">IF($B27="","",IF($G27&lt;&gt;"Open","",IF(AND(ISNUMBER($I27),$I27&lt;0),"Needed "&amp;-$I27&amp;" days ago and still open.",IF($E27="No — we assumed","Nobody has agreed to this. It is a hope.",IF(AND($E27="Verbally only",ISNUMBER($I27),$I27&lt;=Thresholds!$B$10),"Verbal only and due in "&amp;$I27&amp;" days. Get it in writing.",IF($F27="","No fallback. If it is late, you have no plan.",IF(AND(ISNUMBER($H27),TODAY()-$H27&gt;Thresholds!$B$7),"Not reviewed in "&amp;TODAY()-$H27&amp;" days.","")))))))</f>
        <v/>
      </c>
    </row>
    <row r="28" customFormat="false" ht="25.5" hidden="false" customHeight="true" outlineLevel="0" collapsed="false">
      <c r="A28" s="10" t="str">
        <f aca="false">IF($B28="","","D-"&amp;ROW()-6)</f>
        <v/>
      </c>
      <c r="B28" s="11"/>
      <c r="C28" s="11"/>
      <c r="D28" s="12"/>
      <c r="E28" s="13"/>
      <c r="F28" s="11"/>
      <c r="G28" s="11"/>
      <c r="H28" s="12"/>
      <c r="I28" s="14" t="str">
        <f aca="true">IF(OR($D28="",$G28&lt;&gt;"Open"),"",$D28-TODAY())</f>
        <v/>
      </c>
      <c r="J28" s="14" t="str">
        <f aca="false">IF($B28="","",IF($E28="Yes — in writing","Confirmed",IF($E28="Verbally only","Verbal only","Not confirmed")))</f>
        <v/>
      </c>
      <c r="K28" s="15" t="str">
        <f aca="true">IF($B28="","",IF($G28&lt;&gt;"Open","",IF(AND(ISNUMBER($I28),$I28&lt;0),"Needed "&amp;-$I28&amp;" days ago and still open.",IF($E28="No — we assumed","Nobody has agreed to this. It is a hope.",IF(AND($E28="Verbally only",ISNUMBER($I28),$I28&lt;=Thresholds!$B$10),"Verbal only and due in "&amp;$I28&amp;" days. Get it in writing.",IF($F28="","No fallback. If it is late, you have no plan.",IF(AND(ISNUMBER($H28),TODAY()-$H28&gt;Thresholds!$B$7),"Not reviewed in "&amp;TODAY()-$H28&amp;" days.","")))))))</f>
        <v/>
      </c>
    </row>
    <row r="29" customFormat="false" ht="25.5" hidden="false" customHeight="true" outlineLevel="0" collapsed="false">
      <c r="A29" s="10" t="str">
        <f aca="false">IF($B29="","","D-"&amp;ROW()-6)</f>
        <v/>
      </c>
      <c r="B29" s="11"/>
      <c r="C29" s="11"/>
      <c r="D29" s="12"/>
      <c r="E29" s="13"/>
      <c r="F29" s="11"/>
      <c r="G29" s="11"/>
      <c r="H29" s="12"/>
      <c r="I29" s="14" t="str">
        <f aca="true">IF(OR($D29="",$G29&lt;&gt;"Open"),"",$D29-TODAY())</f>
        <v/>
      </c>
      <c r="J29" s="14" t="str">
        <f aca="false">IF($B29="","",IF($E29="Yes — in writing","Confirmed",IF($E29="Verbally only","Verbal only","Not confirmed")))</f>
        <v/>
      </c>
      <c r="K29" s="15" t="str">
        <f aca="true">IF($B29="","",IF($G29&lt;&gt;"Open","",IF(AND(ISNUMBER($I29),$I29&lt;0),"Needed "&amp;-$I29&amp;" days ago and still open.",IF($E29="No — we assumed","Nobody has agreed to this. It is a hope.",IF(AND($E29="Verbally only",ISNUMBER($I29),$I29&lt;=Thresholds!$B$10),"Verbal only and due in "&amp;$I29&amp;" days. Get it in writing.",IF($F29="","No fallback. If it is late, you have no plan.",IF(AND(ISNUMBER($H29),TODAY()-$H29&gt;Thresholds!$B$7),"Not reviewed in "&amp;TODAY()-$H29&amp;" days.","")))))))</f>
        <v/>
      </c>
    </row>
    <row r="30" customFormat="false" ht="25.5" hidden="false" customHeight="true" outlineLevel="0" collapsed="false">
      <c r="A30" s="10" t="str">
        <f aca="false">IF($B30="","","D-"&amp;ROW()-6)</f>
        <v/>
      </c>
      <c r="B30" s="11"/>
      <c r="C30" s="11"/>
      <c r="D30" s="12"/>
      <c r="E30" s="13"/>
      <c r="F30" s="11"/>
      <c r="G30" s="11"/>
      <c r="H30" s="12"/>
      <c r="I30" s="14" t="str">
        <f aca="true">IF(OR($D30="",$G30&lt;&gt;"Open"),"",$D30-TODAY())</f>
        <v/>
      </c>
      <c r="J30" s="14" t="str">
        <f aca="false">IF($B30="","",IF($E30="Yes — in writing","Confirmed",IF($E30="Verbally only","Verbal only","Not confirmed")))</f>
        <v/>
      </c>
      <c r="K30" s="15" t="str">
        <f aca="true">IF($B30="","",IF($G30&lt;&gt;"Open","",IF(AND(ISNUMBER($I30),$I30&lt;0),"Needed "&amp;-$I30&amp;" days ago and still open.",IF($E30="No — we assumed","Nobody has agreed to this. It is a hope.",IF(AND($E30="Verbally only",ISNUMBER($I30),$I30&lt;=Thresholds!$B$10),"Verbal only and due in "&amp;$I30&amp;" days. Get it in writing.",IF($F30="","No fallback. If it is late, you have no plan.",IF(AND(ISNUMBER($H30),TODAY()-$H30&gt;Thresholds!$B$7),"Not reviewed in "&amp;TODAY()-$H30&amp;" days.","")))))))</f>
        <v/>
      </c>
    </row>
    <row r="31" customFormat="false" ht="25.5" hidden="false" customHeight="true" outlineLevel="0" collapsed="false">
      <c r="A31" s="10" t="str">
        <f aca="false">IF($B31="","","D-"&amp;ROW()-6)</f>
        <v/>
      </c>
      <c r="B31" s="11"/>
      <c r="C31" s="11"/>
      <c r="D31" s="12"/>
      <c r="E31" s="13"/>
      <c r="F31" s="11"/>
      <c r="G31" s="11"/>
      <c r="H31" s="12"/>
      <c r="I31" s="14" t="str">
        <f aca="true">IF(OR($D31="",$G31&lt;&gt;"Open"),"",$D31-TODAY())</f>
        <v/>
      </c>
      <c r="J31" s="14" t="str">
        <f aca="false">IF($B31="","",IF($E31="Yes — in writing","Confirmed",IF($E31="Verbally only","Verbal only","Not confirmed")))</f>
        <v/>
      </c>
      <c r="K31" s="15" t="str">
        <f aca="true">IF($B31="","",IF($G31&lt;&gt;"Open","",IF(AND(ISNUMBER($I31),$I31&lt;0),"Needed "&amp;-$I31&amp;" days ago and still open.",IF($E31="No — we assumed","Nobody has agreed to this. It is a hope.",IF(AND($E31="Verbally only",ISNUMBER($I31),$I31&lt;=Thresholds!$B$10),"Verbal only and due in "&amp;$I31&amp;" days. Get it in writing.",IF($F31="","No fallback. If it is late, you have no plan.",IF(AND(ISNUMBER($H31),TODAY()-$H31&gt;Thresholds!$B$7),"Not reviewed in "&amp;TODAY()-$H31&amp;" days.","")))))))</f>
        <v/>
      </c>
    </row>
    <row r="32" customFormat="false" ht="25.5" hidden="false" customHeight="true" outlineLevel="0" collapsed="false">
      <c r="A32" s="10" t="str">
        <f aca="false">IF($B32="","","D-"&amp;ROW()-6)</f>
        <v/>
      </c>
      <c r="B32" s="11"/>
      <c r="C32" s="11"/>
      <c r="D32" s="12"/>
      <c r="E32" s="13"/>
      <c r="F32" s="11"/>
      <c r="G32" s="11"/>
      <c r="H32" s="12"/>
      <c r="I32" s="14" t="str">
        <f aca="true">IF(OR($D32="",$G32&lt;&gt;"Open"),"",$D32-TODAY())</f>
        <v/>
      </c>
      <c r="J32" s="14" t="str">
        <f aca="false">IF($B32="","",IF($E32="Yes — in writing","Confirmed",IF($E32="Verbally only","Verbal only","Not confirmed")))</f>
        <v/>
      </c>
      <c r="K32" s="15" t="str">
        <f aca="true">IF($B32="","",IF($G32&lt;&gt;"Open","",IF(AND(ISNUMBER($I32),$I32&lt;0),"Needed "&amp;-$I32&amp;" days ago and still open.",IF($E32="No — we assumed","Nobody has agreed to this. It is a hope.",IF(AND($E32="Verbally only",ISNUMBER($I32),$I32&lt;=Thresholds!$B$10),"Verbal only and due in "&amp;$I32&amp;" days. Get it in writing.",IF($F32="","No fallback. If it is late, you have no plan.",IF(AND(ISNUMBER($H32),TODAY()-$H32&gt;Thresholds!$B$7),"Not reviewed in "&amp;TODAY()-$H32&amp;" days.","")))))))</f>
        <v/>
      </c>
    </row>
    <row r="33" customFormat="false" ht="25.5" hidden="false" customHeight="true" outlineLevel="0" collapsed="false">
      <c r="A33" s="10" t="str">
        <f aca="false">IF($B33="","","D-"&amp;ROW()-6)</f>
        <v/>
      </c>
      <c r="B33" s="11"/>
      <c r="C33" s="11"/>
      <c r="D33" s="12"/>
      <c r="E33" s="13"/>
      <c r="F33" s="11"/>
      <c r="G33" s="11"/>
      <c r="H33" s="12"/>
      <c r="I33" s="14" t="str">
        <f aca="true">IF(OR($D33="",$G33&lt;&gt;"Open"),"",$D33-TODAY())</f>
        <v/>
      </c>
      <c r="J33" s="14" t="str">
        <f aca="false">IF($B33="","",IF($E33="Yes — in writing","Confirmed",IF($E33="Verbally only","Verbal only","Not confirmed")))</f>
        <v/>
      </c>
      <c r="K33" s="15" t="str">
        <f aca="true">IF($B33="","",IF($G33&lt;&gt;"Open","",IF(AND(ISNUMBER($I33),$I33&lt;0),"Needed "&amp;-$I33&amp;" days ago and still open.",IF($E33="No — we assumed","Nobody has agreed to this. It is a hope.",IF(AND($E33="Verbally only",ISNUMBER($I33),$I33&lt;=Thresholds!$B$10),"Verbal only and due in "&amp;$I33&amp;" days. Get it in writing.",IF($F33="","No fallback. If it is late, you have no plan.",IF(AND(ISNUMBER($H33),TODAY()-$H33&gt;Thresholds!$B$7),"Not reviewed in "&amp;TODAY()-$H33&amp;" days.","")))))))</f>
        <v/>
      </c>
    </row>
    <row r="34" customFormat="false" ht="25.5" hidden="false" customHeight="true" outlineLevel="0" collapsed="false">
      <c r="A34" s="10" t="str">
        <f aca="false">IF($B34="","","D-"&amp;ROW()-6)</f>
        <v/>
      </c>
      <c r="B34" s="11"/>
      <c r="C34" s="11"/>
      <c r="D34" s="12"/>
      <c r="E34" s="13"/>
      <c r="F34" s="11"/>
      <c r="G34" s="11"/>
      <c r="H34" s="12"/>
      <c r="I34" s="14" t="str">
        <f aca="true">IF(OR($D34="",$G34&lt;&gt;"Open"),"",$D34-TODAY())</f>
        <v/>
      </c>
      <c r="J34" s="14" t="str">
        <f aca="false">IF($B34="","",IF($E34="Yes — in writing","Confirmed",IF($E34="Verbally only","Verbal only","Not confirmed")))</f>
        <v/>
      </c>
      <c r="K34" s="15" t="str">
        <f aca="true">IF($B34="","",IF($G34&lt;&gt;"Open","",IF(AND(ISNUMBER($I34),$I34&lt;0),"Needed "&amp;-$I34&amp;" days ago and still open.",IF($E34="No — we assumed","Nobody has agreed to this. It is a hope.",IF(AND($E34="Verbally only",ISNUMBER($I34),$I34&lt;=Thresholds!$B$10),"Verbal only and due in "&amp;$I34&amp;" days. Get it in writing.",IF($F34="","No fallback. If it is late, you have no plan.",IF(AND(ISNUMBER($H34),TODAY()-$H34&gt;Thresholds!$B$7),"Not reviewed in "&amp;TODAY()-$H34&amp;" days.","")))))))</f>
        <v/>
      </c>
    </row>
    <row r="35" customFormat="false" ht="25.5" hidden="false" customHeight="true" outlineLevel="0" collapsed="false">
      <c r="A35" s="10" t="str">
        <f aca="false">IF($B35="","","D-"&amp;ROW()-6)</f>
        <v/>
      </c>
      <c r="B35" s="11"/>
      <c r="C35" s="11"/>
      <c r="D35" s="12"/>
      <c r="E35" s="13"/>
      <c r="F35" s="11"/>
      <c r="G35" s="11"/>
      <c r="H35" s="12"/>
      <c r="I35" s="14" t="str">
        <f aca="true">IF(OR($D35="",$G35&lt;&gt;"Open"),"",$D35-TODAY())</f>
        <v/>
      </c>
      <c r="J35" s="14" t="str">
        <f aca="false">IF($B35="","",IF($E35="Yes — in writing","Confirmed",IF($E35="Verbally only","Verbal only","Not confirmed")))</f>
        <v/>
      </c>
      <c r="K35" s="15" t="str">
        <f aca="true">IF($B35="","",IF($G35&lt;&gt;"Open","",IF(AND(ISNUMBER($I35),$I35&lt;0),"Needed "&amp;-$I35&amp;" days ago and still open.",IF($E35="No — we assumed","Nobody has agreed to this. It is a hope.",IF(AND($E35="Verbally only",ISNUMBER($I35),$I35&lt;=Thresholds!$B$10),"Verbal only and due in "&amp;$I35&amp;" days. Get it in writing.",IF($F35="","No fallback. If it is late, you have no plan.",IF(AND(ISNUMBER($H35),TODAY()-$H35&gt;Thresholds!$B$7),"Not reviewed in "&amp;TODAY()-$H35&amp;" days.","")))))))</f>
        <v/>
      </c>
    </row>
    <row r="36" customFormat="false" ht="25.5" hidden="false" customHeight="true" outlineLevel="0" collapsed="false">
      <c r="A36" s="10" t="str">
        <f aca="false">IF($B36="","","D-"&amp;ROW()-6)</f>
        <v/>
      </c>
      <c r="B36" s="11"/>
      <c r="C36" s="11"/>
      <c r="D36" s="12"/>
      <c r="E36" s="13"/>
      <c r="F36" s="11"/>
      <c r="G36" s="11"/>
      <c r="H36" s="12"/>
      <c r="I36" s="14" t="str">
        <f aca="true">IF(OR($D36="",$G36&lt;&gt;"Open"),"",$D36-TODAY())</f>
        <v/>
      </c>
      <c r="J36" s="14" t="str">
        <f aca="false">IF($B36="","",IF($E36="Yes — in writing","Confirmed",IF($E36="Verbally only","Verbal only","Not confirmed")))</f>
        <v/>
      </c>
      <c r="K36" s="15" t="str">
        <f aca="true">IF($B36="","",IF($G36&lt;&gt;"Open","",IF(AND(ISNUMBER($I36),$I36&lt;0),"Needed "&amp;-$I36&amp;" days ago and still open.",IF($E36="No — we assumed","Nobody has agreed to this. It is a hope.",IF(AND($E36="Verbally only",ISNUMBER($I36),$I36&lt;=Thresholds!$B$10),"Verbal only and due in "&amp;$I36&amp;" days. Get it in writing.",IF($F36="","No fallback. If it is late, you have no plan.",IF(AND(ISNUMBER($H36),TODAY()-$H36&gt;Thresholds!$B$7),"Not reviewed in "&amp;TODAY()-$H36&amp;" days.","")))))))</f>
        <v/>
      </c>
    </row>
    <row r="37" customFormat="false" ht="25.5" hidden="false" customHeight="true" outlineLevel="0" collapsed="false">
      <c r="A37" s="10" t="str">
        <f aca="false">IF($B37="","","D-"&amp;ROW()-6)</f>
        <v/>
      </c>
      <c r="B37" s="11"/>
      <c r="C37" s="11"/>
      <c r="D37" s="12"/>
      <c r="E37" s="13"/>
      <c r="F37" s="11"/>
      <c r="G37" s="11"/>
      <c r="H37" s="12"/>
      <c r="I37" s="14" t="str">
        <f aca="true">IF(OR($D37="",$G37&lt;&gt;"Open"),"",$D37-TODAY())</f>
        <v/>
      </c>
      <c r="J37" s="14" t="str">
        <f aca="false">IF($B37="","",IF($E37="Yes — in writing","Confirmed",IF($E37="Verbally only","Verbal only","Not confirmed")))</f>
        <v/>
      </c>
      <c r="K37" s="15" t="str">
        <f aca="true">IF($B37="","",IF($G37&lt;&gt;"Open","",IF(AND(ISNUMBER($I37),$I37&lt;0),"Needed "&amp;-$I37&amp;" days ago and still open.",IF($E37="No — we assumed","Nobody has agreed to this. It is a hope.",IF(AND($E37="Verbally only",ISNUMBER($I37),$I37&lt;=Thresholds!$B$10),"Verbal only and due in "&amp;$I37&amp;" days. Get it in writing.",IF($F37="","No fallback. If it is late, you have no plan.",IF(AND(ISNUMBER($H37),TODAY()-$H37&gt;Thresholds!$B$7),"Not reviewed in "&amp;TODAY()-$H37&amp;" days.","")))))))</f>
        <v/>
      </c>
    </row>
    <row r="38" customFormat="false" ht="25.5" hidden="false" customHeight="true" outlineLevel="0" collapsed="false">
      <c r="A38" s="10" t="str">
        <f aca="false">IF($B38="","","D-"&amp;ROW()-6)</f>
        <v/>
      </c>
      <c r="B38" s="11"/>
      <c r="C38" s="11"/>
      <c r="D38" s="12"/>
      <c r="E38" s="13"/>
      <c r="F38" s="11"/>
      <c r="G38" s="11"/>
      <c r="H38" s="12"/>
      <c r="I38" s="14" t="str">
        <f aca="true">IF(OR($D38="",$G38&lt;&gt;"Open"),"",$D38-TODAY())</f>
        <v/>
      </c>
      <c r="J38" s="14" t="str">
        <f aca="false">IF($B38="","",IF($E38="Yes — in writing","Confirmed",IF($E38="Verbally only","Verbal only","Not confirmed")))</f>
        <v/>
      </c>
      <c r="K38" s="15" t="str">
        <f aca="true">IF($B38="","",IF($G38&lt;&gt;"Open","",IF(AND(ISNUMBER($I38),$I38&lt;0),"Needed "&amp;-$I38&amp;" days ago and still open.",IF($E38="No — we assumed","Nobody has agreed to this. It is a hope.",IF(AND($E38="Verbally only",ISNUMBER($I38),$I38&lt;=Thresholds!$B$10),"Verbal only and due in "&amp;$I38&amp;" days. Get it in writing.",IF($F38="","No fallback. If it is late, you have no plan.",IF(AND(ISNUMBER($H38),TODAY()-$H38&gt;Thresholds!$B$7),"Not reviewed in "&amp;TODAY()-$H38&amp;" days.","")))))))</f>
        <v/>
      </c>
    </row>
    <row r="39" customFormat="false" ht="25.5" hidden="false" customHeight="true" outlineLevel="0" collapsed="false">
      <c r="A39" s="10" t="str">
        <f aca="false">IF($B39="","","D-"&amp;ROW()-6)</f>
        <v/>
      </c>
      <c r="B39" s="11"/>
      <c r="C39" s="11"/>
      <c r="D39" s="12"/>
      <c r="E39" s="13"/>
      <c r="F39" s="11"/>
      <c r="G39" s="11"/>
      <c r="H39" s="12"/>
      <c r="I39" s="14" t="str">
        <f aca="true">IF(OR($D39="",$G39&lt;&gt;"Open"),"",$D39-TODAY())</f>
        <v/>
      </c>
      <c r="J39" s="14" t="str">
        <f aca="false">IF($B39="","",IF($E39="Yes — in writing","Confirmed",IF($E39="Verbally only","Verbal only","Not confirmed")))</f>
        <v/>
      </c>
      <c r="K39" s="15" t="str">
        <f aca="true">IF($B39="","",IF($G39&lt;&gt;"Open","",IF(AND(ISNUMBER($I39),$I39&lt;0),"Needed "&amp;-$I39&amp;" days ago and still open.",IF($E39="No — we assumed","Nobody has agreed to this. It is a hope.",IF(AND($E39="Verbally only",ISNUMBER($I39),$I39&lt;=Thresholds!$B$10),"Verbal only and due in "&amp;$I39&amp;" days. Get it in writing.",IF($F39="","No fallback. If it is late, you have no plan.",IF(AND(ISNUMBER($H39),TODAY()-$H39&gt;Thresholds!$B$7),"Not reviewed in "&amp;TODAY()-$H39&amp;" days.","")))))))</f>
        <v/>
      </c>
    </row>
    <row r="40" customFormat="false" ht="25.5" hidden="false" customHeight="true" outlineLevel="0" collapsed="false">
      <c r="A40" s="10" t="str">
        <f aca="false">IF($B40="","","D-"&amp;ROW()-6)</f>
        <v/>
      </c>
      <c r="B40" s="11"/>
      <c r="C40" s="11"/>
      <c r="D40" s="12"/>
      <c r="E40" s="13"/>
      <c r="F40" s="11"/>
      <c r="G40" s="11"/>
      <c r="H40" s="12"/>
      <c r="I40" s="14" t="str">
        <f aca="true">IF(OR($D40="",$G40&lt;&gt;"Open"),"",$D40-TODAY())</f>
        <v/>
      </c>
      <c r="J40" s="14" t="str">
        <f aca="false">IF($B40="","",IF($E40="Yes — in writing","Confirmed",IF($E40="Verbally only","Verbal only","Not confirmed")))</f>
        <v/>
      </c>
      <c r="K40" s="15" t="str">
        <f aca="true">IF($B40="","",IF($G40&lt;&gt;"Open","",IF(AND(ISNUMBER($I40),$I40&lt;0),"Needed "&amp;-$I40&amp;" days ago and still open.",IF($E40="No — we assumed","Nobody has agreed to this. It is a hope.",IF(AND($E40="Verbally only",ISNUMBER($I40),$I40&lt;=Thresholds!$B$10),"Verbal only and due in "&amp;$I40&amp;" days. Get it in writing.",IF($F40="","No fallback. If it is late, you have no plan.",IF(AND(ISNUMBER($H40),TODAY()-$H40&gt;Thresholds!$B$7),"Not reviewed in "&amp;TODAY()-$H40&amp;" days.","")))))))</f>
        <v/>
      </c>
    </row>
    <row r="41" customFormat="false" ht="25.5" hidden="false" customHeight="true" outlineLevel="0" collapsed="false">
      <c r="A41" s="10" t="str">
        <f aca="false">IF($B41="","","D-"&amp;ROW()-6)</f>
        <v/>
      </c>
      <c r="B41" s="11"/>
      <c r="C41" s="11"/>
      <c r="D41" s="12"/>
      <c r="E41" s="13"/>
      <c r="F41" s="11"/>
      <c r="G41" s="11"/>
      <c r="H41" s="12"/>
      <c r="I41" s="14" t="str">
        <f aca="true">IF(OR($D41="",$G41&lt;&gt;"Open"),"",$D41-TODAY())</f>
        <v/>
      </c>
      <c r="J41" s="14" t="str">
        <f aca="false">IF($B41="","",IF($E41="Yes — in writing","Confirmed",IF($E41="Verbally only","Verbal only","Not confirmed")))</f>
        <v/>
      </c>
      <c r="K41" s="15" t="str">
        <f aca="true">IF($B41="","",IF($G41&lt;&gt;"Open","",IF(AND(ISNUMBER($I41),$I41&lt;0),"Needed "&amp;-$I41&amp;" days ago and still open.",IF($E41="No — we assumed","Nobody has agreed to this. It is a hope.",IF(AND($E41="Verbally only",ISNUMBER($I41),$I41&lt;=Thresholds!$B$10),"Verbal only and due in "&amp;$I41&amp;" days. Get it in writing.",IF($F41="","No fallback. If it is late, you have no plan.",IF(AND(ISNUMBER($H41),TODAY()-$H41&gt;Thresholds!$B$7),"Not reviewed in "&amp;TODAY()-$H41&amp;" days.","")))))))</f>
        <v/>
      </c>
    </row>
    <row r="42" customFormat="false" ht="25.5" hidden="false" customHeight="true" outlineLevel="0" collapsed="false">
      <c r="A42" s="10" t="str">
        <f aca="false">IF($B42="","","D-"&amp;ROW()-6)</f>
        <v/>
      </c>
      <c r="B42" s="11"/>
      <c r="C42" s="11"/>
      <c r="D42" s="12"/>
      <c r="E42" s="13"/>
      <c r="F42" s="11"/>
      <c r="G42" s="11"/>
      <c r="H42" s="12"/>
      <c r="I42" s="14" t="str">
        <f aca="true">IF(OR($D42="",$G42&lt;&gt;"Open"),"",$D42-TODAY())</f>
        <v/>
      </c>
      <c r="J42" s="14" t="str">
        <f aca="false">IF($B42="","",IF($E42="Yes — in writing","Confirmed",IF($E42="Verbally only","Verbal only","Not confirmed")))</f>
        <v/>
      </c>
      <c r="K42" s="15" t="str">
        <f aca="true">IF($B42="","",IF($G42&lt;&gt;"Open","",IF(AND(ISNUMBER($I42),$I42&lt;0),"Needed "&amp;-$I42&amp;" days ago and still open.",IF($E42="No — we assumed","Nobody has agreed to this. It is a hope.",IF(AND($E42="Verbally only",ISNUMBER($I42),$I42&lt;=Thresholds!$B$10),"Verbal only and due in "&amp;$I42&amp;" days. Get it in writing.",IF($F42="","No fallback. If it is late, you have no plan.",IF(AND(ISNUMBER($H42),TODAY()-$H42&gt;Thresholds!$B$7),"Not reviewed in "&amp;TODAY()-$H42&amp;" days.","")))))))</f>
        <v/>
      </c>
    </row>
    <row r="43" customFormat="false" ht="25.5" hidden="false" customHeight="true" outlineLevel="0" collapsed="false">
      <c r="A43" s="10" t="str">
        <f aca="false">IF($B43="","","D-"&amp;ROW()-6)</f>
        <v/>
      </c>
      <c r="B43" s="11"/>
      <c r="C43" s="11"/>
      <c r="D43" s="12"/>
      <c r="E43" s="13"/>
      <c r="F43" s="11"/>
      <c r="G43" s="11"/>
      <c r="H43" s="12"/>
      <c r="I43" s="14" t="str">
        <f aca="true">IF(OR($D43="",$G43&lt;&gt;"Open"),"",$D43-TODAY())</f>
        <v/>
      </c>
      <c r="J43" s="14" t="str">
        <f aca="false">IF($B43="","",IF($E43="Yes — in writing","Confirmed",IF($E43="Verbally only","Verbal only","Not confirmed")))</f>
        <v/>
      </c>
      <c r="K43" s="15" t="str">
        <f aca="true">IF($B43="","",IF($G43&lt;&gt;"Open","",IF(AND(ISNUMBER($I43),$I43&lt;0),"Needed "&amp;-$I43&amp;" days ago and still open.",IF($E43="No — we assumed","Nobody has agreed to this. It is a hope.",IF(AND($E43="Verbally only",ISNUMBER($I43),$I43&lt;=Thresholds!$B$10),"Verbal only and due in "&amp;$I43&amp;" days. Get it in writing.",IF($F43="","No fallback. If it is late, you have no plan.",IF(AND(ISNUMBER($H43),TODAY()-$H43&gt;Thresholds!$B$7),"Not reviewed in "&amp;TODAY()-$H43&amp;" days.","")))))))</f>
        <v/>
      </c>
    </row>
    <row r="44" customFormat="false" ht="25.5" hidden="false" customHeight="true" outlineLevel="0" collapsed="false">
      <c r="A44" s="10" t="str">
        <f aca="false">IF($B44="","","D-"&amp;ROW()-6)</f>
        <v/>
      </c>
      <c r="B44" s="11"/>
      <c r="C44" s="11"/>
      <c r="D44" s="12"/>
      <c r="E44" s="13"/>
      <c r="F44" s="11"/>
      <c r="G44" s="11"/>
      <c r="H44" s="12"/>
      <c r="I44" s="14" t="str">
        <f aca="true">IF(OR($D44="",$G44&lt;&gt;"Open"),"",$D44-TODAY())</f>
        <v/>
      </c>
      <c r="J44" s="14" t="str">
        <f aca="false">IF($B44="","",IF($E44="Yes — in writing","Confirmed",IF($E44="Verbally only","Verbal only","Not confirmed")))</f>
        <v/>
      </c>
      <c r="K44" s="15" t="str">
        <f aca="true">IF($B44="","",IF($G44&lt;&gt;"Open","",IF(AND(ISNUMBER($I44),$I44&lt;0),"Needed "&amp;-$I44&amp;" days ago and still open.",IF($E44="No — we assumed","Nobody has agreed to this. It is a hope.",IF(AND($E44="Verbally only",ISNUMBER($I44),$I44&lt;=Thresholds!$B$10),"Verbal only and due in "&amp;$I44&amp;" days. Get it in writing.",IF($F44="","No fallback. If it is late, you have no plan.",IF(AND(ISNUMBER($H44),TODAY()-$H44&gt;Thresholds!$B$7),"Not reviewed in "&amp;TODAY()-$H44&amp;" days.","")))))))</f>
        <v/>
      </c>
    </row>
    <row r="45" customFormat="false" ht="25.5" hidden="false" customHeight="true" outlineLevel="0" collapsed="false">
      <c r="A45" s="10" t="str">
        <f aca="false">IF($B45="","","D-"&amp;ROW()-6)</f>
        <v/>
      </c>
      <c r="B45" s="11"/>
      <c r="C45" s="11"/>
      <c r="D45" s="12"/>
      <c r="E45" s="13"/>
      <c r="F45" s="11"/>
      <c r="G45" s="11"/>
      <c r="H45" s="12"/>
      <c r="I45" s="14" t="str">
        <f aca="true">IF(OR($D45="",$G45&lt;&gt;"Open"),"",$D45-TODAY())</f>
        <v/>
      </c>
      <c r="J45" s="14" t="str">
        <f aca="false">IF($B45="","",IF($E45="Yes — in writing","Confirmed",IF($E45="Verbally only","Verbal only","Not confirmed")))</f>
        <v/>
      </c>
      <c r="K45" s="15" t="str">
        <f aca="true">IF($B45="","",IF($G45&lt;&gt;"Open","",IF(AND(ISNUMBER($I45),$I45&lt;0),"Needed "&amp;-$I45&amp;" days ago and still open.",IF($E45="No — we assumed","Nobody has agreed to this. It is a hope.",IF(AND($E45="Verbally only",ISNUMBER($I45),$I45&lt;=Thresholds!$B$10),"Verbal only and due in "&amp;$I45&amp;" days. Get it in writing.",IF($F45="","No fallback. If it is late, you have no plan.",IF(AND(ISNUMBER($H45),TODAY()-$H45&gt;Thresholds!$B$7),"Not reviewed in "&amp;TODAY()-$H45&amp;" days.","")))))))</f>
        <v/>
      </c>
    </row>
    <row r="46" customFormat="false" ht="25.5" hidden="false" customHeight="true" outlineLevel="0" collapsed="false">
      <c r="A46" s="10" t="str">
        <f aca="false">IF($B46="","","D-"&amp;ROW()-6)</f>
        <v/>
      </c>
      <c r="B46" s="11"/>
      <c r="C46" s="11"/>
      <c r="D46" s="12"/>
      <c r="E46" s="13"/>
      <c r="F46" s="11"/>
      <c r="G46" s="11"/>
      <c r="H46" s="12"/>
      <c r="I46" s="14" t="str">
        <f aca="true">IF(OR($D46="",$G46&lt;&gt;"Open"),"",$D46-TODAY())</f>
        <v/>
      </c>
      <c r="J46" s="14" t="str">
        <f aca="false">IF($B46="","",IF($E46="Yes — in writing","Confirmed",IF($E46="Verbally only","Verbal only","Not confirmed")))</f>
        <v/>
      </c>
      <c r="K46" s="15" t="str">
        <f aca="true">IF($B46="","",IF($G46&lt;&gt;"Open","",IF(AND(ISNUMBER($I46),$I46&lt;0),"Needed "&amp;-$I46&amp;" days ago and still open.",IF($E46="No — we assumed","Nobody has agreed to this. It is a hope.",IF(AND($E46="Verbally only",ISNUMBER($I46),$I46&lt;=Thresholds!$B$10),"Verbal only and due in "&amp;$I46&amp;" days. Get it in writing.",IF($F46="","No fallback. If it is late, you have no plan.",IF(AND(ISNUMBER($H46),TODAY()-$H46&gt;Thresholds!$B$7),"Not reviewed in "&amp;TODAY()-$H46&amp;" days.","")))))))</f>
        <v/>
      </c>
    </row>
    <row r="47" customFormat="false" ht="25.5" hidden="false" customHeight="true" outlineLevel="0" collapsed="false">
      <c r="A47" s="10" t="str">
        <f aca="false">IF($B47="","","D-"&amp;ROW()-6)</f>
        <v/>
      </c>
      <c r="B47" s="11"/>
      <c r="C47" s="11"/>
      <c r="D47" s="12"/>
      <c r="E47" s="13"/>
      <c r="F47" s="11"/>
      <c r="G47" s="11"/>
      <c r="H47" s="12"/>
      <c r="I47" s="14" t="str">
        <f aca="true">IF(OR($D47="",$G47&lt;&gt;"Open"),"",$D47-TODAY())</f>
        <v/>
      </c>
      <c r="J47" s="14" t="str">
        <f aca="false">IF($B47="","",IF($E47="Yes — in writing","Confirmed",IF($E47="Verbally only","Verbal only","Not confirmed")))</f>
        <v/>
      </c>
      <c r="K47" s="15" t="str">
        <f aca="true">IF($B47="","",IF($G47&lt;&gt;"Open","",IF(AND(ISNUMBER($I47),$I47&lt;0),"Needed "&amp;-$I47&amp;" days ago and still open.",IF($E47="No — we assumed","Nobody has agreed to this. It is a hope.",IF(AND($E47="Verbally only",ISNUMBER($I47),$I47&lt;=Thresholds!$B$10),"Verbal only and due in "&amp;$I47&amp;" days. Get it in writing.",IF($F47="","No fallback. If it is late, you have no plan.",IF(AND(ISNUMBER($H47),TODAY()-$H47&gt;Thresholds!$B$7),"Not reviewed in "&amp;TODAY()-$H47&amp;" days.","")))))))</f>
        <v/>
      </c>
    </row>
    <row r="48" customFormat="false" ht="25.5" hidden="false" customHeight="true" outlineLevel="0" collapsed="false">
      <c r="A48" s="10" t="str">
        <f aca="false">IF($B48="","","D-"&amp;ROW()-6)</f>
        <v/>
      </c>
      <c r="B48" s="11"/>
      <c r="C48" s="11"/>
      <c r="D48" s="12"/>
      <c r="E48" s="13"/>
      <c r="F48" s="11"/>
      <c r="G48" s="11"/>
      <c r="H48" s="12"/>
      <c r="I48" s="14" t="str">
        <f aca="true">IF(OR($D48="",$G48&lt;&gt;"Open"),"",$D48-TODAY())</f>
        <v/>
      </c>
      <c r="J48" s="14" t="str">
        <f aca="false">IF($B48="","",IF($E48="Yes — in writing","Confirmed",IF($E48="Verbally only","Verbal only","Not confirmed")))</f>
        <v/>
      </c>
      <c r="K48" s="15" t="str">
        <f aca="true">IF($B48="","",IF($G48&lt;&gt;"Open","",IF(AND(ISNUMBER($I48),$I48&lt;0),"Needed "&amp;-$I48&amp;" days ago and still open.",IF($E48="No — we assumed","Nobody has agreed to this. It is a hope.",IF(AND($E48="Verbally only",ISNUMBER($I48),$I48&lt;=Thresholds!$B$10),"Verbal only and due in "&amp;$I48&amp;" days. Get it in writing.",IF($F48="","No fallback. If it is late, you have no plan.",IF(AND(ISNUMBER($H48),TODAY()-$H48&gt;Thresholds!$B$7),"Not reviewed in "&amp;TODAY()-$H48&amp;" days.","")))))))</f>
        <v/>
      </c>
    </row>
    <row r="49" customFormat="false" ht="25.5" hidden="false" customHeight="true" outlineLevel="0" collapsed="false">
      <c r="A49" s="10" t="str">
        <f aca="false">IF($B49="","","D-"&amp;ROW()-6)</f>
        <v/>
      </c>
      <c r="B49" s="11"/>
      <c r="C49" s="11"/>
      <c r="D49" s="12"/>
      <c r="E49" s="13"/>
      <c r="F49" s="11"/>
      <c r="G49" s="11"/>
      <c r="H49" s="12"/>
      <c r="I49" s="14" t="str">
        <f aca="true">IF(OR($D49="",$G49&lt;&gt;"Open"),"",$D49-TODAY())</f>
        <v/>
      </c>
      <c r="J49" s="14" t="str">
        <f aca="false">IF($B49="","",IF($E49="Yes — in writing","Confirmed",IF($E49="Verbally only","Verbal only","Not confirmed")))</f>
        <v/>
      </c>
      <c r="K49" s="15" t="str">
        <f aca="true">IF($B49="","",IF($G49&lt;&gt;"Open","",IF(AND(ISNUMBER($I49),$I49&lt;0),"Needed "&amp;-$I49&amp;" days ago and still open.",IF($E49="No — we assumed","Nobody has agreed to this. It is a hope.",IF(AND($E49="Verbally only",ISNUMBER($I49),$I49&lt;=Thresholds!$B$10),"Verbal only and due in "&amp;$I49&amp;" days. Get it in writing.",IF($F49="","No fallback. If it is late, you have no plan.",IF(AND(ISNUMBER($H49),TODAY()-$H49&gt;Thresholds!$B$7),"Not reviewed in "&amp;TODAY()-$H49&amp;" days.","")))))))</f>
        <v/>
      </c>
    </row>
    <row r="50" customFormat="false" ht="25.5" hidden="false" customHeight="true" outlineLevel="0" collapsed="false">
      <c r="A50" s="10" t="str">
        <f aca="false">IF($B50="","","D-"&amp;ROW()-6)</f>
        <v/>
      </c>
      <c r="B50" s="11"/>
      <c r="C50" s="11"/>
      <c r="D50" s="12"/>
      <c r="E50" s="13"/>
      <c r="F50" s="11"/>
      <c r="G50" s="11"/>
      <c r="H50" s="12"/>
      <c r="I50" s="14" t="str">
        <f aca="true">IF(OR($D50="",$G50&lt;&gt;"Open"),"",$D50-TODAY())</f>
        <v/>
      </c>
      <c r="J50" s="14" t="str">
        <f aca="false">IF($B50="","",IF($E50="Yes — in writing","Confirmed",IF($E50="Verbally only","Verbal only","Not confirmed")))</f>
        <v/>
      </c>
      <c r="K50" s="15" t="str">
        <f aca="true">IF($B50="","",IF($G50&lt;&gt;"Open","",IF(AND(ISNUMBER($I50),$I50&lt;0),"Needed "&amp;-$I50&amp;" days ago and still open.",IF($E50="No — we assumed","Nobody has agreed to this. It is a hope.",IF(AND($E50="Verbally only",ISNUMBER($I50),$I50&lt;=Thresholds!$B$10),"Verbal only and due in "&amp;$I50&amp;" days. Get it in writing.",IF($F50="","No fallback. If it is late, you have no plan.",IF(AND(ISNUMBER($H50),TODAY()-$H50&gt;Thresholds!$B$7),"Not reviewed in "&amp;TODAY()-$H50&amp;" days.","")))))))</f>
        <v/>
      </c>
    </row>
    <row r="51" customFormat="false" ht="25.5" hidden="false" customHeight="true" outlineLevel="0" collapsed="false">
      <c r="A51" s="10" t="str">
        <f aca="false">IF($B51="","","D-"&amp;ROW()-6)</f>
        <v/>
      </c>
      <c r="B51" s="11"/>
      <c r="C51" s="11"/>
      <c r="D51" s="12"/>
      <c r="E51" s="13"/>
      <c r="F51" s="11"/>
      <c r="G51" s="11"/>
      <c r="H51" s="12"/>
      <c r="I51" s="14" t="str">
        <f aca="true">IF(OR($D51="",$G51&lt;&gt;"Open"),"",$D51-TODAY())</f>
        <v/>
      </c>
      <c r="J51" s="14" t="str">
        <f aca="false">IF($B51="","",IF($E51="Yes — in writing","Confirmed",IF($E51="Verbally only","Verbal only","Not confirmed")))</f>
        <v/>
      </c>
      <c r="K51" s="15" t="str">
        <f aca="true">IF($B51="","",IF($G51&lt;&gt;"Open","",IF(AND(ISNUMBER($I51),$I51&lt;0),"Needed "&amp;-$I51&amp;" days ago and still open.",IF($E51="No — we assumed","Nobody has agreed to this. It is a hope.",IF(AND($E51="Verbally only",ISNUMBER($I51),$I51&lt;=Thresholds!$B$10),"Verbal only and due in "&amp;$I51&amp;" days. Get it in writing.",IF($F51="","No fallback. If it is late, you have no plan.",IF(AND(ISNUMBER($H51),TODAY()-$H51&gt;Thresholds!$B$7),"Not reviewed in "&amp;TODAY()-$H51&amp;" days.","")))))))</f>
        <v/>
      </c>
    </row>
    <row r="52" customFormat="false" ht="25.5" hidden="false" customHeight="true" outlineLevel="0" collapsed="false">
      <c r="A52" s="10" t="str">
        <f aca="false">IF($B52="","","D-"&amp;ROW()-6)</f>
        <v/>
      </c>
      <c r="B52" s="11"/>
      <c r="C52" s="11"/>
      <c r="D52" s="12"/>
      <c r="E52" s="13"/>
      <c r="F52" s="11"/>
      <c r="G52" s="11"/>
      <c r="H52" s="12"/>
      <c r="I52" s="14" t="str">
        <f aca="true">IF(OR($D52="",$G52&lt;&gt;"Open"),"",$D52-TODAY())</f>
        <v/>
      </c>
      <c r="J52" s="14" t="str">
        <f aca="false">IF($B52="","",IF($E52="Yes — in writing","Confirmed",IF($E52="Verbally only","Verbal only","Not confirmed")))</f>
        <v/>
      </c>
      <c r="K52" s="15" t="str">
        <f aca="true">IF($B52="","",IF($G52&lt;&gt;"Open","",IF(AND(ISNUMBER($I52),$I52&lt;0),"Needed "&amp;-$I52&amp;" days ago and still open.",IF($E52="No — we assumed","Nobody has agreed to this. It is a hope.",IF(AND($E52="Verbally only",ISNUMBER($I52),$I52&lt;=Thresholds!$B$10),"Verbal only and due in "&amp;$I52&amp;" days. Get it in writing.",IF($F52="","No fallback. If it is late, you have no plan.",IF(AND(ISNUMBER($H52),TODAY()-$H52&gt;Thresholds!$B$7),"Not reviewed in "&amp;TODAY()-$H52&amp;" days.","")))))))</f>
        <v/>
      </c>
    </row>
    <row r="53" customFormat="false" ht="25.5" hidden="false" customHeight="true" outlineLevel="0" collapsed="false">
      <c r="A53" s="10" t="str">
        <f aca="false">IF($B53="","","D-"&amp;ROW()-6)</f>
        <v/>
      </c>
      <c r="B53" s="11"/>
      <c r="C53" s="11"/>
      <c r="D53" s="12"/>
      <c r="E53" s="13"/>
      <c r="F53" s="11"/>
      <c r="G53" s="11"/>
      <c r="H53" s="12"/>
      <c r="I53" s="14" t="str">
        <f aca="true">IF(OR($D53="",$G53&lt;&gt;"Open"),"",$D53-TODAY())</f>
        <v/>
      </c>
      <c r="J53" s="14" t="str">
        <f aca="false">IF($B53="","",IF($E53="Yes — in writing","Confirmed",IF($E53="Verbally only","Verbal only","Not confirmed")))</f>
        <v/>
      </c>
      <c r="K53" s="15" t="str">
        <f aca="true">IF($B53="","",IF($G53&lt;&gt;"Open","",IF(AND(ISNUMBER($I53),$I53&lt;0),"Needed "&amp;-$I53&amp;" days ago and still open.",IF($E53="No — we assumed","Nobody has agreed to this. It is a hope.",IF(AND($E53="Verbally only",ISNUMBER($I53),$I53&lt;=Thresholds!$B$10),"Verbal only and due in "&amp;$I53&amp;" days. Get it in writing.",IF($F53="","No fallback. If it is late, you have no plan.",IF(AND(ISNUMBER($H53),TODAY()-$H53&gt;Thresholds!$B$7),"Not reviewed in "&amp;TODAY()-$H53&amp;" days.","")))))))</f>
        <v/>
      </c>
    </row>
    <row r="54" customFormat="false" ht="25.5" hidden="false" customHeight="true" outlineLevel="0" collapsed="false">
      <c r="A54" s="10" t="str">
        <f aca="false">IF($B54="","","D-"&amp;ROW()-6)</f>
        <v/>
      </c>
      <c r="B54" s="11"/>
      <c r="C54" s="11"/>
      <c r="D54" s="12"/>
      <c r="E54" s="13"/>
      <c r="F54" s="11"/>
      <c r="G54" s="11"/>
      <c r="H54" s="12"/>
      <c r="I54" s="14" t="str">
        <f aca="true">IF(OR($D54="",$G54&lt;&gt;"Open"),"",$D54-TODAY())</f>
        <v/>
      </c>
      <c r="J54" s="14" t="str">
        <f aca="false">IF($B54="","",IF($E54="Yes — in writing","Confirmed",IF($E54="Verbally only","Verbal only","Not confirmed")))</f>
        <v/>
      </c>
      <c r="K54" s="15" t="str">
        <f aca="true">IF($B54="","",IF($G54&lt;&gt;"Open","",IF(AND(ISNUMBER($I54),$I54&lt;0),"Needed "&amp;-$I54&amp;" days ago and still open.",IF($E54="No — we assumed","Nobody has agreed to this. It is a hope.",IF(AND($E54="Verbally only",ISNUMBER($I54),$I54&lt;=Thresholds!$B$10),"Verbal only and due in "&amp;$I54&amp;" days. Get it in writing.",IF($F54="","No fallback. If it is late, you have no plan.",IF(AND(ISNUMBER($H54),TODAY()-$H54&gt;Thresholds!$B$7),"Not reviewed in "&amp;TODAY()-$H54&amp;" days.","")))))))</f>
        <v/>
      </c>
    </row>
    <row r="55" customFormat="false" ht="25.5" hidden="false" customHeight="true" outlineLevel="0" collapsed="false">
      <c r="A55" s="10" t="str">
        <f aca="false">IF($B55="","","D-"&amp;ROW()-6)</f>
        <v/>
      </c>
      <c r="B55" s="11"/>
      <c r="C55" s="11"/>
      <c r="D55" s="12"/>
      <c r="E55" s="13"/>
      <c r="F55" s="11"/>
      <c r="G55" s="11"/>
      <c r="H55" s="12"/>
      <c r="I55" s="14" t="str">
        <f aca="true">IF(OR($D55="",$G55&lt;&gt;"Open"),"",$D55-TODAY())</f>
        <v/>
      </c>
      <c r="J55" s="14" t="str">
        <f aca="false">IF($B55="","",IF($E55="Yes — in writing","Confirmed",IF($E55="Verbally only","Verbal only","Not confirmed")))</f>
        <v/>
      </c>
      <c r="K55" s="15" t="str">
        <f aca="true">IF($B55="","",IF($G55&lt;&gt;"Open","",IF(AND(ISNUMBER($I55),$I55&lt;0),"Needed "&amp;-$I55&amp;" days ago and still open.",IF($E55="No — we assumed","Nobody has agreed to this. It is a hope.",IF(AND($E55="Verbally only",ISNUMBER($I55),$I55&lt;=Thresholds!$B$10),"Verbal only and due in "&amp;$I55&amp;" days. Get it in writing.",IF($F55="","No fallback. If it is late, you have no plan.",IF(AND(ISNUMBER($H55),TODAY()-$H55&gt;Thresholds!$B$7),"Not reviewed in "&amp;TODAY()-$H55&amp;" days.","")))))))</f>
        <v/>
      </c>
    </row>
    <row r="56" customFormat="false" ht="25.5" hidden="false" customHeight="true" outlineLevel="0" collapsed="false">
      <c r="A56" s="10" t="str">
        <f aca="false">IF($B56="","","D-"&amp;ROW()-6)</f>
        <v/>
      </c>
      <c r="B56" s="11"/>
      <c r="C56" s="11"/>
      <c r="D56" s="12"/>
      <c r="E56" s="13"/>
      <c r="F56" s="11"/>
      <c r="G56" s="11"/>
      <c r="H56" s="12"/>
      <c r="I56" s="14" t="str">
        <f aca="true">IF(OR($D56="",$G56&lt;&gt;"Open"),"",$D56-TODAY())</f>
        <v/>
      </c>
      <c r="J56" s="14" t="str">
        <f aca="false">IF($B56="","",IF($E56="Yes — in writing","Confirmed",IF($E56="Verbally only","Verbal only","Not confirmed")))</f>
        <v/>
      </c>
      <c r="K56" s="15" t="str">
        <f aca="true">IF($B56="","",IF($G56&lt;&gt;"Open","",IF(AND(ISNUMBER($I56),$I56&lt;0),"Needed "&amp;-$I56&amp;" days ago and still open.",IF($E56="No — we assumed","Nobody has agreed to this. It is a hope.",IF(AND($E56="Verbally only",ISNUMBER($I56),$I56&lt;=Thresholds!$B$10),"Verbal only and due in "&amp;$I56&amp;" days. Get it in writing.",IF($F56="","No fallback. If it is late, you have no plan.",IF(AND(ISNUMBER($H56),TODAY()-$H56&gt;Thresholds!$B$7),"Not reviewed in "&amp;TODAY()-$H56&amp;" days.","")))))))</f>
        <v/>
      </c>
    </row>
    <row r="57" customFormat="false" ht="25.5" hidden="false" customHeight="true" outlineLevel="0" collapsed="false">
      <c r="A57" s="10" t="str">
        <f aca="false">IF($B57="","","D-"&amp;ROW()-6)</f>
        <v/>
      </c>
      <c r="B57" s="11"/>
      <c r="C57" s="11"/>
      <c r="D57" s="12"/>
      <c r="E57" s="13"/>
      <c r="F57" s="11"/>
      <c r="G57" s="11"/>
      <c r="H57" s="12"/>
      <c r="I57" s="14" t="str">
        <f aca="true">IF(OR($D57="",$G57&lt;&gt;"Open"),"",$D57-TODAY())</f>
        <v/>
      </c>
      <c r="J57" s="14" t="str">
        <f aca="false">IF($B57="","",IF($E57="Yes — in writing","Confirmed",IF($E57="Verbally only","Verbal only","Not confirmed")))</f>
        <v/>
      </c>
      <c r="K57" s="15" t="str">
        <f aca="true">IF($B57="","",IF($G57&lt;&gt;"Open","",IF(AND(ISNUMBER($I57),$I57&lt;0),"Needed "&amp;-$I57&amp;" days ago and still open.",IF($E57="No — we assumed","Nobody has agreed to this. It is a hope.",IF(AND($E57="Verbally only",ISNUMBER($I57),$I57&lt;=Thresholds!$B$10),"Verbal only and due in "&amp;$I57&amp;" days. Get it in writing.",IF($F57="","No fallback. If it is late, you have no plan.",IF(AND(ISNUMBER($H57),TODAY()-$H57&gt;Thresholds!$B$7),"Not reviewed in "&amp;TODAY()-$H57&amp;" days.","")))))))</f>
        <v/>
      </c>
    </row>
    <row r="58" customFormat="false" ht="25.5" hidden="false" customHeight="true" outlineLevel="0" collapsed="false">
      <c r="A58" s="10" t="str">
        <f aca="false">IF($B58="","","D-"&amp;ROW()-6)</f>
        <v/>
      </c>
      <c r="B58" s="11"/>
      <c r="C58" s="11"/>
      <c r="D58" s="12"/>
      <c r="E58" s="13"/>
      <c r="F58" s="11"/>
      <c r="G58" s="11"/>
      <c r="H58" s="12"/>
      <c r="I58" s="14" t="str">
        <f aca="true">IF(OR($D58="",$G58&lt;&gt;"Open"),"",$D58-TODAY())</f>
        <v/>
      </c>
      <c r="J58" s="14" t="str">
        <f aca="false">IF($B58="","",IF($E58="Yes — in writing","Confirmed",IF($E58="Verbally only","Verbal only","Not confirmed")))</f>
        <v/>
      </c>
      <c r="K58" s="15" t="str">
        <f aca="true">IF($B58="","",IF($G58&lt;&gt;"Open","",IF(AND(ISNUMBER($I58),$I58&lt;0),"Needed "&amp;-$I58&amp;" days ago and still open.",IF($E58="No — we assumed","Nobody has agreed to this. It is a hope.",IF(AND($E58="Verbally only",ISNUMBER($I58),$I58&lt;=Thresholds!$B$10),"Verbal only and due in "&amp;$I58&amp;" days. Get it in writing.",IF($F58="","No fallback. If it is late, you have no plan.",IF(AND(ISNUMBER($H58),TODAY()-$H58&gt;Thresholds!$B$7),"Not reviewed in "&amp;TODAY()-$H58&amp;" days.","")))))))</f>
        <v/>
      </c>
    </row>
    <row r="59" customFormat="false" ht="25.5" hidden="false" customHeight="true" outlineLevel="0" collapsed="false">
      <c r="A59" s="10" t="str">
        <f aca="false">IF($B59="","","D-"&amp;ROW()-6)</f>
        <v/>
      </c>
      <c r="B59" s="11"/>
      <c r="C59" s="11"/>
      <c r="D59" s="12"/>
      <c r="E59" s="13"/>
      <c r="F59" s="11"/>
      <c r="G59" s="11"/>
      <c r="H59" s="12"/>
      <c r="I59" s="14" t="str">
        <f aca="true">IF(OR($D59="",$G59&lt;&gt;"Open"),"",$D59-TODAY())</f>
        <v/>
      </c>
      <c r="J59" s="14" t="str">
        <f aca="false">IF($B59="","",IF($E59="Yes — in writing","Confirmed",IF($E59="Verbally only","Verbal only","Not confirmed")))</f>
        <v/>
      </c>
      <c r="K59" s="15" t="str">
        <f aca="true">IF($B59="","",IF($G59&lt;&gt;"Open","",IF(AND(ISNUMBER($I59),$I59&lt;0),"Needed "&amp;-$I59&amp;" days ago and still open.",IF($E59="No — we assumed","Nobody has agreed to this. It is a hope.",IF(AND($E59="Verbally only",ISNUMBER($I59),$I59&lt;=Thresholds!$B$10),"Verbal only and due in "&amp;$I59&amp;" days. Get it in writing.",IF($F59="","No fallback. If it is late, you have no plan.",IF(AND(ISNUMBER($H59),TODAY()-$H59&gt;Thresholds!$B$7),"Not reviewed in "&amp;TODAY()-$H59&amp;" days.","")))))))</f>
        <v/>
      </c>
    </row>
    <row r="60" customFormat="false" ht="25.5" hidden="false" customHeight="true" outlineLevel="0" collapsed="false">
      <c r="A60" s="10" t="str">
        <f aca="false">IF($B60="","","D-"&amp;ROW()-6)</f>
        <v/>
      </c>
      <c r="B60" s="11"/>
      <c r="C60" s="11"/>
      <c r="D60" s="12"/>
      <c r="E60" s="13"/>
      <c r="F60" s="11"/>
      <c r="G60" s="11"/>
      <c r="H60" s="12"/>
      <c r="I60" s="14" t="str">
        <f aca="true">IF(OR($D60="",$G60&lt;&gt;"Open"),"",$D60-TODAY())</f>
        <v/>
      </c>
      <c r="J60" s="14" t="str">
        <f aca="false">IF($B60="","",IF($E60="Yes — in writing","Confirmed",IF($E60="Verbally only","Verbal only","Not confirmed")))</f>
        <v/>
      </c>
      <c r="K60" s="15" t="str">
        <f aca="true">IF($B60="","",IF($G60&lt;&gt;"Open","",IF(AND(ISNUMBER($I60),$I60&lt;0),"Needed "&amp;-$I60&amp;" days ago and still open.",IF($E60="No — we assumed","Nobody has agreed to this. It is a hope.",IF(AND($E60="Verbally only",ISNUMBER($I60),$I60&lt;=Thresholds!$B$10),"Verbal only and due in "&amp;$I60&amp;" days. Get it in writing.",IF($F60="","No fallback. If it is late, you have no plan.",IF(AND(ISNUMBER($H60),TODAY()-$H60&gt;Thresholds!$B$7),"Not reviewed in "&amp;TODAY()-$H60&amp;" days.","")))))))</f>
        <v/>
      </c>
    </row>
    <row r="61" customFormat="false" ht="25.5" hidden="false" customHeight="true" outlineLevel="0" collapsed="false">
      <c r="A61" s="10" t="str">
        <f aca="false">IF($B61="","","D-"&amp;ROW()-6)</f>
        <v/>
      </c>
      <c r="B61" s="11"/>
      <c r="C61" s="11"/>
      <c r="D61" s="12"/>
      <c r="E61" s="13"/>
      <c r="F61" s="11"/>
      <c r="G61" s="11"/>
      <c r="H61" s="12"/>
      <c r="I61" s="14" t="str">
        <f aca="true">IF(OR($D61="",$G61&lt;&gt;"Open"),"",$D61-TODAY())</f>
        <v/>
      </c>
      <c r="J61" s="14" t="str">
        <f aca="false">IF($B61="","",IF($E61="Yes — in writing","Confirmed",IF($E61="Verbally only","Verbal only","Not confirmed")))</f>
        <v/>
      </c>
      <c r="K61" s="15" t="str">
        <f aca="true">IF($B61="","",IF($G61&lt;&gt;"Open","",IF(AND(ISNUMBER($I61),$I61&lt;0),"Needed "&amp;-$I61&amp;" days ago and still open.",IF($E61="No — we assumed","Nobody has agreed to this. It is a hope.",IF(AND($E61="Verbally only",ISNUMBER($I61),$I61&lt;=Thresholds!$B$10),"Verbal only and due in "&amp;$I61&amp;" days. Get it in writing.",IF($F61="","No fallback. If it is late, you have no plan.",IF(AND(ISNUMBER($H61),TODAY()-$H61&gt;Thresholds!$B$7),"Not reviewed in "&amp;TODAY()-$H61&amp;" days.","")))))))</f>
        <v/>
      </c>
    </row>
    <row r="62" customFormat="false" ht="25.5" hidden="false" customHeight="true" outlineLevel="0" collapsed="false">
      <c r="A62" s="10" t="str">
        <f aca="false">IF($B62="","","D-"&amp;ROW()-6)</f>
        <v/>
      </c>
      <c r="B62" s="11"/>
      <c r="C62" s="11"/>
      <c r="D62" s="12"/>
      <c r="E62" s="13"/>
      <c r="F62" s="11"/>
      <c r="G62" s="11"/>
      <c r="H62" s="12"/>
      <c r="I62" s="14" t="str">
        <f aca="true">IF(OR($D62="",$G62&lt;&gt;"Open"),"",$D62-TODAY())</f>
        <v/>
      </c>
      <c r="J62" s="14" t="str">
        <f aca="false">IF($B62="","",IF($E62="Yes — in writing","Confirmed",IF($E62="Verbally only","Verbal only","Not confirmed")))</f>
        <v/>
      </c>
      <c r="K62" s="15" t="str">
        <f aca="true">IF($B62="","",IF($G62&lt;&gt;"Open","",IF(AND(ISNUMBER($I62),$I62&lt;0),"Needed "&amp;-$I62&amp;" days ago and still open.",IF($E62="No — we assumed","Nobody has agreed to this. It is a hope.",IF(AND($E62="Verbally only",ISNUMBER($I62),$I62&lt;=Thresholds!$B$10),"Verbal only and due in "&amp;$I62&amp;" days. Get it in writing.",IF($F62="","No fallback. If it is late, you have no plan.",IF(AND(ISNUMBER($H62),TODAY()-$H62&gt;Thresholds!$B$7),"Not reviewed in "&amp;TODAY()-$H62&amp;" days.","")))))))</f>
        <v/>
      </c>
    </row>
    <row r="63" customFormat="false" ht="25.5" hidden="false" customHeight="true" outlineLevel="0" collapsed="false">
      <c r="A63" s="10" t="str">
        <f aca="false">IF($B63="","","D-"&amp;ROW()-6)</f>
        <v/>
      </c>
      <c r="B63" s="11"/>
      <c r="C63" s="11"/>
      <c r="D63" s="12"/>
      <c r="E63" s="13"/>
      <c r="F63" s="11"/>
      <c r="G63" s="11"/>
      <c r="H63" s="12"/>
      <c r="I63" s="14" t="str">
        <f aca="true">IF(OR($D63="",$G63&lt;&gt;"Open"),"",$D63-TODAY())</f>
        <v/>
      </c>
      <c r="J63" s="14" t="str">
        <f aca="false">IF($B63="","",IF($E63="Yes — in writing","Confirmed",IF($E63="Verbally only","Verbal only","Not confirmed")))</f>
        <v/>
      </c>
      <c r="K63" s="15" t="str">
        <f aca="true">IF($B63="","",IF($G63&lt;&gt;"Open","",IF(AND(ISNUMBER($I63),$I63&lt;0),"Needed "&amp;-$I63&amp;" days ago and still open.",IF($E63="No — we assumed","Nobody has agreed to this. It is a hope.",IF(AND($E63="Verbally only",ISNUMBER($I63),$I63&lt;=Thresholds!$B$10),"Verbal only and due in "&amp;$I63&amp;" days. Get it in writing.",IF($F63="","No fallback. If it is late, you have no plan.",IF(AND(ISNUMBER($H63),TODAY()-$H63&gt;Thresholds!$B$7),"Not reviewed in "&amp;TODAY()-$H63&amp;" days.","")))))))</f>
        <v/>
      </c>
    </row>
    <row r="64" customFormat="false" ht="25.5" hidden="false" customHeight="true" outlineLevel="0" collapsed="false">
      <c r="A64" s="10" t="str">
        <f aca="false">IF($B64="","","D-"&amp;ROW()-6)</f>
        <v/>
      </c>
      <c r="B64" s="11"/>
      <c r="C64" s="11"/>
      <c r="D64" s="12"/>
      <c r="E64" s="13"/>
      <c r="F64" s="11"/>
      <c r="G64" s="11"/>
      <c r="H64" s="12"/>
      <c r="I64" s="14" t="str">
        <f aca="true">IF(OR($D64="",$G64&lt;&gt;"Open"),"",$D64-TODAY())</f>
        <v/>
      </c>
      <c r="J64" s="14" t="str">
        <f aca="false">IF($B64="","",IF($E64="Yes — in writing","Confirmed",IF($E64="Verbally only","Verbal only","Not confirmed")))</f>
        <v/>
      </c>
      <c r="K64" s="15" t="str">
        <f aca="true">IF($B64="","",IF($G64&lt;&gt;"Open","",IF(AND(ISNUMBER($I64),$I64&lt;0),"Needed "&amp;-$I64&amp;" days ago and still open.",IF($E64="No — we assumed","Nobody has agreed to this. It is a hope.",IF(AND($E64="Verbally only",ISNUMBER($I64),$I64&lt;=Thresholds!$B$10),"Verbal only and due in "&amp;$I64&amp;" days. Get it in writing.",IF($F64="","No fallback. If it is late, you have no plan.",IF(AND(ISNUMBER($H64),TODAY()-$H64&gt;Thresholds!$B$7),"Not reviewed in "&amp;TODAY()-$H64&amp;" days.","")))))))</f>
        <v/>
      </c>
    </row>
    <row r="65" customFormat="false" ht="25.5" hidden="false" customHeight="true" outlineLevel="0" collapsed="false">
      <c r="A65" s="10" t="str">
        <f aca="false">IF($B65="","","D-"&amp;ROW()-6)</f>
        <v/>
      </c>
      <c r="B65" s="11"/>
      <c r="C65" s="11"/>
      <c r="D65" s="12"/>
      <c r="E65" s="13"/>
      <c r="F65" s="11"/>
      <c r="G65" s="11"/>
      <c r="H65" s="12"/>
      <c r="I65" s="14" t="str">
        <f aca="true">IF(OR($D65="",$G65&lt;&gt;"Open"),"",$D65-TODAY())</f>
        <v/>
      </c>
      <c r="J65" s="14" t="str">
        <f aca="false">IF($B65="","",IF($E65="Yes — in writing","Confirmed",IF($E65="Verbally only","Verbal only","Not confirmed")))</f>
        <v/>
      </c>
      <c r="K65" s="15" t="str">
        <f aca="true">IF($B65="","",IF($G65&lt;&gt;"Open","",IF(AND(ISNUMBER($I65),$I65&lt;0),"Needed "&amp;-$I65&amp;" days ago and still open.",IF($E65="No — we assumed","Nobody has agreed to this. It is a hope.",IF(AND($E65="Verbally only",ISNUMBER($I65),$I65&lt;=Thresholds!$B$10),"Verbal only and due in "&amp;$I65&amp;" days. Get it in writing.",IF($F65="","No fallback. If it is late, you have no plan.",IF(AND(ISNUMBER($H65),TODAY()-$H65&gt;Thresholds!$B$7),"Not reviewed in "&amp;TODAY()-$H65&amp;" days.","")))))))</f>
        <v/>
      </c>
    </row>
    <row r="66" customFormat="false" ht="25.5" hidden="false" customHeight="true" outlineLevel="0" collapsed="false">
      <c r="A66" s="10" t="str">
        <f aca="false">IF($B66="","","D-"&amp;ROW()-6)</f>
        <v/>
      </c>
      <c r="B66" s="11"/>
      <c r="C66" s="11"/>
      <c r="D66" s="12"/>
      <c r="E66" s="13"/>
      <c r="F66" s="11"/>
      <c r="G66" s="11"/>
      <c r="H66" s="12"/>
      <c r="I66" s="14" t="str">
        <f aca="true">IF(OR($D66="",$G66&lt;&gt;"Open"),"",$D66-TODAY())</f>
        <v/>
      </c>
      <c r="J66" s="14" t="str">
        <f aca="false">IF($B66="","",IF($E66="Yes — in writing","Confirmed",IF($E66="Verbally only","Verbal only","Not confirmed")))</f>
        <v/>
      </c>
      <c r="K66" s="15" t="str">
        <f aca="true">IF($B66="","",IF($G66&lt;&gt;"Open","",IF(AND(ISNUMBER($I66),$I66&lt;0),"Needed "&amp;-$I66&amp;" days ago and still open.",IF($E66="No — we assumed","Nobody has agreed to this. It is a hope.",IF(AND($E66="Verbally only",ISNUMBER($I66),$I66&lt;=Thresholds!$B$10),"Verbal only and due in "&amp;$I66&amp;" days. Get it in writing.",IF($F66="","No fallback. If it is late, you have no plan.",IF(AND(ISNUMBER($H66),TODAY()-$H66&gt;Thresholds!$B$7),"Not reviewed in "&amp;TODAY()-$H66&amp;" days.","")))))))</f>
        <v/>
      </c>
    </row>
    <row r="67" customFormat="false" ht="25.5" hidden="false" customHeight="true" outlineLevel="0" collapsed="false">
      <c r="A67" s="10" t="str">
        <f aca="false">IF($B67="","","D-"&amp;ROW()-6)</f>
        <v/>
      </c>
      <c r="B67" s="11"/>
      <c r="C67" s="11"/>
      <c r="D67" s="12"/>
      <c r="E67" s="13"/>
      <c r="F67" s="11"/>
      <c r="G67" s="11"/>
      <c r="H67" s="12"/>
      <c r="I67" s="14" t="str">
        <f aca="true">IF(OR($D67="",$G67&lt;&gt;"Open"),"",$D67-TODAY())</f>
        <v/>
      </c>
      <c r="J67" s="14" t="str">
        <f aca="false">IF($B67="","",IF($E67="Yes — in writing","Confirmed",IF($E67="Verbally only","Verbal only","Not confirmed")))</f>
        <v/>
      </c>
      <c r="K67" s="15" t="str">
        <f aca="true">IF($B67="","",IF($G67&lt;&gt;"Open","",IF(AND(ISNUMBER($I67),$I67&lt;0),"Needed "&amp;-$I67&amp;" days ago and still open.",IF($E67="No — we assumed","Nobody has agreed to this. It is a hope.",IF(AND($E67="Verbally only",ISNUMBER($I67),$I67&lt;=Thresholds!$B$10),"Verbal only and due in "&amp;$I67&amp;" days. Get it in writing.",IF($F67="","No fallback. If it is late, you have no plan.",IF(AND(ISNUMBER($H67),TODAY()-$H67&gt;Thresholds!$B$7),"Not reviewed in "&amp;TODAY()-$H67&amp;" days.","")))))))</f>
        <v/>
      </c>
    </row>
    <row r="68" customFormat="false" ht="25.5" hidden="false" customHeight="true" outlineLevel="0" collapsed="false">
      <c r="A68" s="10" t="str">
        <f aca="false">IF($B68="","","D-"&amp;ROW()-6)</f>
        <v/>
      </c>
      <c r="B68" s="11"/>
      <c r="C68" s="11"/>
      <c r="D68" s="12"/>
      <c r="E68" s="13"/>
      <c r="F68" s="11"/>
      <c r="G68" s="11"/>
      <c r="H68" s="12"/>
      <c r="I68" s="14" t="str">
        <f aca="true">IF(OR($D68="",$G68&lt;&gt;"Open"),"",$D68-TODAY())</f>
        <v/>
      </c>
      <c r="J68" s="14" t="str">
        <f aca="false">IF($B68="","",IF($E68="Yes — in writing","Confirmed",IF($E68="Verbally only","Verbal only","Not confirmed")))</f>
        <v/>
      </c>
      <c r="K68" s="15" t="str">
        <f aca="true">IF($B68="","",IF($G68&lt;&gt;"Open","",IF(AND(ISNUMBER($I68),$I68&lt;0),"Needed "&amp;-$I68&amp;" days ago and still open.",IF($E68="No — we assumed","Nobody has agreed to this. It is a hope.",IF(AND($E68="Verbally only",ISNUMBER($I68),$I68&lt;=Thresholds!$B$10),"Verbal only and due in "&amp;$I68&amp;" days. Get it in writing.",IF($F68="","No fallback. If it is late, you have no plan.",IF(AND(ISNUMBER($H68),TODAY()-$H68&gt;Thresholds!$B$7),"Not reviewed in "&amp;TODAY()-$H68&amp;" days.","")))))))</f>
        <v/>
      </c>
    </row>
    <row r="69" customFormat="false" ht="25.5" hidden="false" customHeight="true" outlineLevel="0" collapsed="false">
      <c r="A69" s="10" t="str">
        <f aca="false">IF($B69="","","D-"&amp;ROW()-6)</f>
        <v/>
      </c>
      <c r="B69" s="11"/>
      <c r="C69" s="11"/>
      <c r="D69" s="12"/>
      <c r="E69" s="13"/>
      <c r="F69" s="11"/>
      <c r="G69" s="11"/>
      <c r="H69" s="12"/>
      <c r="I69" s="14" t="str">
        <f aca="true">IF(OR($D69="",$G69&lt;&gt;"Open"),"",$D69-TODAY())</f>
        <v/>
      </c>
      <c r="J69" s="14" t="str">
        <f aca="false">IF($B69="","",IF($E69="Yes — in writing","Confirmed",IF($E69="Verbally only","Verbal only","Not confirmed")))</f>
        <v/>
      </c>
      <c r="K69" s="15" t="str">
        <f aca="true">IF($B69="","",IF($G69&lt;&gt;"Open","",IF(AND(ISNUMBER($I69),$I69&lt;0),"Needed "&amp;-$I69&amp;" days ago and still open.",IF($E69="No — we assumed","Nobody has agreed to this. It is a hope.",IF(AND($E69="Verbally only",ISNUMBER($I69),$I69&lt;=Thresholds!$B$10),"Verbal only and due in "&amp;$I69&amp;" days. Get it in writing.",IF($F69="","No fallback. If it is late, you have no plan.",IF(AND(ISNUMBER($H69),TODAY()-$H69&gt;Thresholds!$B$7),"Not reviewed in "&amp;TODAY()-$H69&amp;" days.","")))))))</f>
        <v/>
      </c>
    </row>
    <row r="70" customFormat="false" ht="25.5" hidden="false" customHeight="true" outlineLevel="0" collapsed="false">
      <c r="A70" s="10" t="str">
        <f aca="false">IF($B70="","","D-"&amp;ROW()-6)</f>
        <v/>
      </c>
      <c r="B70" s="11"/>
      <c r="C70" s="11"/>
      <c r="D70" s="12"/>
      <c r="E70" s="13"/>
      <c r="F70" s="11"/>
      <c r="G70" s="11"/>
      <c r="H70" s="12"/>
      <c r="I70" s="14" t="str">
        <f aca="true">IF(OR($D70="",$G70&lt;&gt;"Open"),"",$D70-TODAY())</f>
        <v/>
      </c>
      <c r="J70" s="14" t="str">
        <f aca="false">IF($B70="","",IF($E70="Yes — in writing","Confirmed",IF($E70="Verbally only","Verbal only","Not confirmed")))</f>
        <v/>
      </c>
      <c r="K70" s="15" t="str">
        <f aca="true">IF($B70="","",IF($G70&lt;&gt;"Open","",IF(AND(ISNUMBER($I70),$I70&lt;0),"Needed "&amp;-$I70&amp;" days ago and still open.",IF($E70="No — we assumed","Nobody has agreed to this. It is a hope.",IF(AND($E70="Verbally only",ISNUMBER($I70),$I70&lt;=Thresholds!$B$10),"Verbal only and due in "&amp;$I70&amp;" days. Get it in writing.",IF($F70="","No fallback. If it is late, you have no plan.",IF(AND(ISNUMBER($H70),TODAY()-$H70&gt;Thresholds!$B$7),"Not reviewed in "&amp;TODAY()-$H70&amp;" days.","")))))))</f>
        <v/>
      </c>
    </row>
    <row r="71" customFormat="false" ht="25.5" hidden="false" customHeight="true" outlineLevel="0" collapsed="false">
      <c r="A71" s="10" t="str">
        <f aca="false">IF($B71="","","D-"&amp;ROW()-6)</f>
        <v/>
      </c>
      <c r="B71" s="11"/>
      <c r="C71" s="11"/>
      <c r="D71" s="12"/>
      <c r="E71" s="13"/>
      <c r="F71" s="11"/>
      <c r="G71" s="11"/>
      <c r="H71" s="12"/>
      <c r="I71" s="14" t="str">
        <f aca="true">IF(OR($D71="",$G71&lt;&gt;"Open"),"",$D71-TODAY())</f>
        <v/>
      </c>
      <c r="J71" s="14" t="str">
        <f aca="false">IF($B71="","",IF($E71="Yes — in writing","Confirmed",IF($E71="Verbally only","Verbal only","Not confirmed")))</f>
        <v/>
      </c>
      <c r="K71" s="15" t="str">
        <f aca="true">IF($B71="","",IF($G71&lt;&gt;"Open","",IF(AND(ISNUMBER($I71),$I71&lt;0),"Needed "&amp;-$I71&amp;" days ago and still open.",IF($E71="No — we assumed","Nobody has agreed to this. It is a hope.",IF(AND($E71="Verbally only",ISNUMBER($I71),$I71&lt;=Thresholds!$B$10),"Verbal only and due in "&amp;$I71&amp;" days. Get it in writing.",IF($F71="","No fallback. If it is late, you have no plan.",IF(AND(ISNUMBER($H71),TODAY()-$H71&gt;Thresholds!$B$7),"Not reviewed in "&amp;TODAY()-$H71&amp;" days.","")))))))</f>
        <v/>
      </c>
    </row>
    <row r="72" customFormat="false" ht="25.5" hidden="false" customHeight="true" outlineLevel="0" collapsed="false">
      <c r="A72" s="10" t="str">
        <f aca="false">IF($B72="","","D-"&amp;ROW()-6)</f>
        <v/>
      </c>
      <c r="B72" s="11"/>
      <c r="C72" s="11"/>
      <c r="D72" s="12"/>
      <c r="E72" s="13"/>
      <c r="F72" s="11"/>
      <c r="G72" s="11"/>
      <c r="H72" s="12"/>
      <c r="I72" s="14" t="str">
        <f aca="true">IF(OR($D72="",$G72&lt;&gt;"Open"),"",$D72-TODAY())</f>
        <v/>
      </c>
      <c r="J72" s="14" t="str">
        <f aca="false">IF($B72="","",IF($E72="Yes — in writing","Confirmed",IF($E72="Verbally only","Verbal only","Not confirmed")))</f>
        <v/>
      </c>
      <c r="K72" s="15" t="str">
        <f aca="true">IF($B72="","",IF($G72&lt;&gt;"Open","",IF(AND(ISNUMBER($I72),$I72&lt;0),"Needed "&amp;-$I72&amp;" days ago and still open.",IF($E72="No — we assumed","Nobody has agreed to this. It is a hope.",IF(AND($E72="Verbally only",ISNUMBER($I72),$I72&lt;=Thresholds!$B$10),"Verbal only and due in "&amp;$I72&amp;" days. Get it in writing.",IF($F72="","No fallback. If it is late, you have no plan.",IF(AND(ISNUMBER($H72),TODAY()-$H72&gt;Thresholds!$B$7),"Not reviewed in "&amp;TODAY()-$H72&amp;" days.","")))))))</f>
        <v/>
      </c>
    </row>
    <row r="73" customFormat="false" ht="25.5" hidden="false" customHeight="true" outlineLevel="0" collapsed="false">
      <c r="A73" s="10" t="str">
        <f aca="false">IF($B73="","","D-"&amp;ROW()-6)</f>
        <v/>
      </c>
      <c r="B73" s="11"/>
      <c r="C73" s="11"/>
      <c r="D73" s="12"/>
      <c r="E73" s="13"/>
      <c r="F73" s="11"/>
      <c r="G73" s="11"/>
      <c r="H73" s="12"/>
      <c r="I73" s="14" t="str">
        <f aca="true">IF(OR($D73="",$G73&lt;&gt;"Open"),"",$D73-TODAY())</f>
        <v/>
      </c>
      <c r="J73" s="14" t="str">
        <f aca="false">IF($B73="","",IF($E73="Yes — in writing","Confirmed",IF($E73="Verbally only","Verbal only","Not confirmed")))</f>
        <v/>
      </c>
      <c r="K73" s="15" t="str">
        <f aca="true">IF($B73="","",IF($G73&lt;&gt;"Open","",IF(AND(ISNUMBER($I73),$I73&lt;0),"Needed "&amp;-$I73&amp;" days ago and still open.",IF($E73="No — we assumed","Nobody has agreed to this. It is a hope.",IF(AND($E73="Verbally only",ISNUMBER($I73),$I73&lt;=Thresholds!$B$10),"Verbal only and due in "&amp;$I73&amp;" days. Get it in writing.",IF($F73="","No fallback. If it is late, you have no plan.",IF(AND(ISNUMBER($H73),TODAY()-$H73&gt;Thresholds!$B$7),"Not reviewed in "&amp;TODAY()-$H73&amp;" days.","")))))))</f>
        <v/>
      </c>
    </row>
    <row r="74" customFormat="false" ht="25.5" hidden="false" customHeight="true" outlineLevel="0" collapsed="false">
      <c r="A74" s="10" t="str">
        <f aca="false">IF($B74="","","D-"&amp;ROW()-6)</f>
        <v/>
      </c>
      <c r="B74" s="11"/>
      <c r="C74" s="11"/>
      <c r="D74" s="12"/>
      <c r="E74" s="13"/>
      <c r="F74" s="11"/>
      <c r="G74" s="11"/>
      <c r="H74" s="12"/>
      <c r="I74" s="14" t="str">
        <f aca="true">IF(OR($D74="",$G74&lt;&gt;"Open"),"",$D74-TODAY())</f>
        <v/>
      </c>
      <c r="J74" s="14" t="str">
        <f aca="false">IF($B74="","",IF($E74="Yes — in writing","Confirmed",IF($E74="Verbally only","Verbal only","Not confirmed")))</f>
        <v/>
      </c>
      <c r="K74" s="15" t="str">
        <f aca="true">IF($B74="","",IF($G74&lt;&gt;"Open","",IF(AND(ISNUMBER($I74),$I74&lt;0),"Needed "&amp;-$I74&amp;" days ago and still open.",IF($E74="No — we assumed","Nobody has agreed to this. It is a hope.",IF(AND($E74="Verbally only",ISNUMBER($I74),$I74&lt;=Thresholds!$B$10),"Verbal only and due in "&amp;$I74&amp;" days. Get it in writing.",IF($F74="","No fallback. If it is late, you have no plan.",IF(AND(ISNUMBER($H74),TODAY()-$H74&gt;Thresholds!$B$7),"Not reviewed in "&amp;TODAY()-$H74&amp;" days.","")))))))</f>
        <v/>
      </c>
    </row>
    <row r="75" customFormat="false" ht="25.5" hidden="false" customHeight="true" outlineLevel="0" collapsed="false">
      <c r="A75" s="10" t="str">
        <f aca="false">IF($B75="","","D-"&amp;ROW()-6)</f>
        <v/>
      </c>
      <c r="B75" s="11"/>
      <c r="C75" s="11"/>
      <c r="D75" s="12"/>
      <c r="E75" s="13"/>
      <c r="F75" s="11"/>
      <c r="G75" s="11"/>
      <c r="H75" s="12"/>
      <c r="I75" s="14" t="str">
        <f aca="true">IF(OR($D75="",$G75&lt;&gt;"Open"),"",$D75-TODAY())</f>
        <v/>
      </c>
      <c r="J75" s="14" t="str">
        <f aca="false">IF($B75="","",IF($E75="Yes — in writing","Confirmed",IF($E75="Verbally only","Verbal only","Not confirmed")))</f>
        <v/>
      </c>
      <c r="K75" s="15" t="str">
        <f aca="true">IF($B75="","",IF($G75&lt;&gt;"Open","",IF(AND(ISNUMBER($I75),$I75&lt;0),"Needed "&amp;-$I75&amp;" days ago and still open.",IF($E75="No — we assumed","Nobody has agreed to this. It is a hope.",IF(AND($E75="Verbally only",ISNUMBER($I75),$I75&lt;=Thresholds!$B$10),"Verbal only and due in "&amp;$I75&amp;" days. Get it in writing.",IF($F75="","No fallback. If it is late, you have no plan.",IF(AND(ISNUMBER($H75),TODAY()-$H75&gt;Thresholds!$B$7),"Not reviewed in "&amp;TODAY()-$H75&amp;" days.","")))))))</f>
        <v/>
      </c>
    </row>
    <row r="76" customFormat="false" ht="25.5" hidden="false" customHeight="true" outlineLevel="0" collapsed="false">
      <c r="A76" s="10" t="str">
        <f aca="false">IF($B76="","","D-"&amp;ROW()-6)</f>
        <v/>
      </c>
      <c r="B76" s="11"/>
      <c r="C76" s="11"/>
      <c r="D76" s="12"/>
      <c r="E76" s="13"/>
      <c r="F76" s="11"/>
      <c r="G76" s="11"/>
      <c r="H76" s="12"/>
      <c r="I76" s="14" t="str">
        <f aca="true">IF(OR($D76="",$G76&lt;&gt;"Open"),"",$D76-TODAY())</f>
        <v/>
      </c>
      <c r="J76" s="14" t="str">
        <f aca="false">IF($B76="","",IF($E76="Yes — in writing","Confirmed",IF($E76="Verbally only","Verbal only","Not confirmed")))</f>
        <v/>
      </c>
      <c r="K76" s="15" t="str">
        <f aca="true">IF($B76="","",IF($G76&lt;&gt;"Open","",IF(AND(ISNUMBER($I76),$I76&lt;0),"Needed "&amp;-$I76&amp;" days ago and still open.",IF($E76="No — we assumed","Nobody has agreed to this. It is a hope.",IF(AND($E76="Verbally only",ISNUMBER($I76),$I76&lt;=Thresholds!$B$10),"Verbal only and due in "&amp;$I76&amp;" days. Get it in writing.",IF($F76="","No fallback. If it is late, you have no plan.",IF(AND(ISNUMBER($H76),TODAY()-$H76&gt;Thresholds!$B$7),"Not reviewed in "&amp;TODAY()-$H76&amp;" days.","")))))))</f>
        <v/>
      </c>
    </row>
    <row r="77" customFormat="false" ht="25.5" hidden="false" customHeight="true" outlineLevel="0" collapsed="false">
      <c r="A77" s="10" t="str">
        <f aca="false">IF($B77="","","D-"&amp;ROW()-6)</f>
        <v/>
      </c>
      <c r="B77" s="11"/>
      <c r="C77" s="11"/>
      <c r="D77" s="12"/>
      <c r="E77" s="13"/>
      <c r="F77" s="11"/>
      <c r="G77" s="11"/>
      <c r="H77" s="12"/>
      <c r="I77" s="14" t="str">
        <f aca="true">IF(OR($D77="",$G77&lt;&gt;"Open"),"",$D77-TODAY())</f>
        <v/>
      </c>
      <c r="J77" s="14" t="str">
        <f aca="false">IF($B77="","",IF($E77="Yes — in writing","Confirmed",IF($E77="Verbally only","Verbal only","Not confirmed")))</f>
        <v/>
      </c>
      <c r="K77" s="15" t="str">
        <f aca="true">IF($B77="","",IF($G77&lt;&gt;"Open","",IF(AND(ISNUMBER($I77),$I77&lt;0),"Needed "&amp;-$I77&amp;" days ago and still open.",IF($E77="No — we assumed","Nobody has agreed to this. It is a hope.",IF(AND($E77="Verbally only",ISNUMBER($I77),$I77&lt;=Thresholds!$B$10),"Verbal only and due in "&amp;$I77&amp;" days. Get it in writing.",IF($F77="","No fallback. If it is late, you have no plan.",IF(AND(ISNUMBER($H77),TODAY()-$H77&gt;Thresholds!$B$7),"Not reviewed in "&amp;TODAY()-$H77&amp;" days.","")))))))</f>
        <v/>
      </c>
    </row>
    <row r="78" customFormat="false" ht="25.5" hidden="false" customHeight="true" outlineLevel="0" collapsed="false">
      <c r="A78" s="10" t="str">
        <f aca="false">IF($B78="","","D-"&amp;ROW()-6)</f>
        <v/>
      </c>
      <c r="B78" s="11"/>
      <c r="C78" s="11"/>
      <c r="D78" s="12"/>
      <c r="E78" s="13"/>
      <c r="F78" s="11"/>
      <c r="G78" s="11"/>
      <c r="H78" s="12"/>
      <c r="I78" s="14" t="str">
        <f aca="true">IF(OR($D78="",$G78&lt;&gt;"Open"),"",$D78-TODAY())</f>
        <v/>
      </c>
      <c r="J78" s="14" t="str">
        <f aca="false">IF($B78="","",IF($E78="Yes — in writing","Confirmed",IF($E78="Verbally only","Verbal only","Not confirmed")))</f>
        <v/>
      </c>
      <c r="K78" s="15" t="str">
        <f aca="true">IF($B78="","",IF($G78&lt;&gt;"Open","",IF(AND(ISNUMBER($I78),$I78&lt;0),"Needed "&amp;-$I78&amp;" days ago and still open.",IF($E78="No — we assumed","Nobody has agreed to this. It is a hope.",IF(AND($E78="Verbally only",ISNUMBER($I78),$I78&lt;=Thresholds!$B$10),"Verbal only and due in "&amp;$I78&amp;" days. Get it in writing.",IF($F78="","No fallback. If it is late, you have no plan.",IF(AND(ISNUMBER($H78),TODAY()-$H78&gt;Thresholds!$B$7),"Not reviewed in "&amp;TODAY()-$H78&amp;" days.","")))))))</f>
        <v/>
      </c>
    </row>
    <row r="79" customFormat="false" ht="25.5" hidden="false" customHeight="true" outlineLevel="0" collapsed="false">
      <c r="A79" s="10" t="str">
        <f aca="false">IF($B79="","","D-"&amp;ROW()-6)</f>
        <v/>
      </c>
      <c r="B79" s="11"/>
      <c r="C79" s="11"/>
      <c r="D79" s="12"/>
      <c r="E79" s="13"/>
      <c r="F79" s="11"/>
      <c r="G79" s="11"/>
      <c r="H79" s="12"/>
      <c r="I79" s="14" t="str">
        <f aca="true">IF(OR($D79="",$G79&lt;&gt;"Open"),"",$D79-TODAY())</f>
        <v/>
      </c>
      <c r="J79" s="14" t="str">
        <f aca="false">IF($B79="","",IF($E79="Yes — in writing","Confirmed",IF($E79="Verbally only","Verbal only","Not confirmed")))</f>
        <v/>
      </c>
      <c r="K79" s="15" t="str">
        <f aca="true">IF($B79="","",IF($G79&lt;&gt;"Open","",IF(AND(ISNUMBER($I79),$I79&lt;0),"Needed "&amp;-$I79&amp;" days ago and still open.",IF($E79="No — we assumed","Nobody has agreed to this. It is a hope.",IF(AND($E79="Verbally only",ISNUMBER($I79),$I79&lt;=Thresholds!$B$10),"Verbal only and due in "&amp;$I79&amp;" days. Get it in writing.",IF($F79="","No fallback. If it is late, you have no plan.",IF(AND(ISNUMBER($H79),TODAY()-$H79&gt;Thresholds!$B$7),"Not reviewed in "&amp;TODAY()-$H79&amp;" days.","")))))))</f>
        <v/>
      </c>
    </row>
    <row r="80" customFormat="false" ht="25.5" hidden="false" customHeight="true" outlineLevel="0" collapsed="false">
      <c r="A80" s="10" t="str">
        <f aca="false">IF($B80="","","D-"&amp;ROW()-6)</f>
        <v/>
      </c>
      <c r="B80" s="11"/>
      <c r="C80" s="11"/>
      <c r="D80" s="12"/>
      <c r="E80" s="13"/>
      <c r="F80" s="11"/>
      <c r="G80" s="11"/>
      <c r="H80" s="12"/>
      <c r="I80" s="14" t="str">
        <f aca="true">IF(OR($D80="",$G80&lt;&gt;"Open"),"",$D80-TODAY())</f>
        <v/>
      </c>
      <c r="J80" s="14" t="str">
        <f aca="false">IF($B80="","",IF($E80="Yes — in writing","Confirmed",IF($E80="Verbally only","Verbal only","Not confirmed")))</f>
        <v/>
      </c>
      <c r="K80" s="15" t="str">
        <f aca="true">IF($B80="","",IF($G80&lt;&gt;"Open","",IF(AND(ISNUMBER($I80),$I80&lt;0),"Needed "&amp;-$I80&amp;" days ago and still open.",IF($E80="No — we assumed","Nobody has agreed to this. It is a hope.",IF(AND($E80="Verbally only",ISNUMBER($I80),$I80&lt;=Thresholds!$B$10),"Verbal only and due in "&amp;$I80&amp;" days. Get it in writing.",IF($F80="","No fallback. If it is late, you have no plan.",IF(AND(ISNUMBER($H80),TODAY()-$H80&gt;Thresholds!$B$7),"Not reviewed in "&amp;TODAY()-$H80&amp;" days.","")))))))</f>
        <v/>
      </c>
    </row>
    <row r="81" customFormat="false" ht="25.5" hidden="false" customHeight="true" outlineLevel="0" collapsed="false">
      <c r="A81" s="10" t="str">
        <f aca="false">IF($B81="","","D-"&amp;ROW()-6)</f>
        <v/>
      </c>
      <c r="B81" s="11"/>
      <c r="C81" s="11"/>
      <c r="D81" s="12"/>
      <c r="E81" s="13"/>
      <c r="F81" s="11"/>
      <c r="G81" s="11"/>
      <c r="H81" s="12"/>
      <c r="I81" s="14" t="str">
        <f aca="true">IF(OR($D81="",$G81&lt;&gt;"Open"),"",$D81-TODAY())</f>
        <v/>
      </c>
      <c r="J81" s="14" t="str">
        <f aca="false">IF($B81="","",IF($E81="Yes — in writing","Confirmed",IF($E81="Verbally only","Verbal only","Not confirmed")))</f>
        <v/>
      </c>
      <c r="K81" s="15" t="str">
        <f aca="true">IF($B81="","",IF($G81&lt;&gt;"Open","",IF(AND(ISNUMBER($I81),$I81&lt;0),"Needed "&amp;-$I81&amp;" days ago and still open.",IF($E81="No — we assumed","Nobody has agreed to this. It is a hope.",IF(AND($E81="Verbally only",ISNUMBER($I81),$I81&lt;=Thresholds!$B$10),"Verbal only and due in "&amp;$I81&amp;" days. Get it in writing.",IF($F81="","No fallback. If it is late, you have no plan.",IF(AND(ISNUMBER($H81),TODAY()-$H81&gt;Thresholds!$B$7),"Not reviewed in "&amp;TODAY()-$H81&amp;" days.","")))))))</f>
        <v/>
      </c>
    </row>
    <row r="82" customFormat="false" ht="25.5" hidden="false" customHeight="true" outlineLevel="0" collapsed="false">
      <c r="A82" s="10" t="str">
        <f aca="false">IF($B82="","","D-"&amp;ROW()-6)</f>
        <v/>
      </c>
      <c r="B82" s="11"/>
      <c r="C82" s="11"/>
      <c r="D82" s="12"/>
      <c r="E82" s="13"/>
      <c r="F82" s="11"/>
      <c r="G82" s="11"/>
      <c r="H82" s="12"/>
      <c r="I82" s="14" t="str">
        <f aca="true">IF(OR($D82="",$G82&lt;&gt;"Open"),"",$D82-TODAY())</f>
        <v/>
      </c>
      <c r="J82" s="14" t="str">
        <f aca="false">IF($B82="","",IF($E82="Yes — in writing","Confirmed",IF($E82="Verbally only","Verbal only","Not confirmed")))</f>
        <v/>
      </c>
      <c r="K82" s="15" t="str">
        <f aca="true">IF($B82="","",IF($G82&lt;&gt;"Open","",IF(AND(ISNUMBER($I82),$I82&lt;0),"Needed "&amp;-$I82&amp;" days ago and still open.",IF($E82="No — we assumed","Nobody has agreed to this. It is a hope.",IF(AND($E82="Verbally only",ISNUMBER($I82),$I82&lt;=Thresholds!$B$10),"Verbal only and due in "&amp;$I82&amp;" days. Get it in writing.",IF($F82="","No fallback. If it is late, you have no plan.",IF(AND(ISNUMBER($H82),TODAY()-$H82&gt;Thresholds!$B$7),"Not reviewed in "&amp;TODAY()-$H82&amp;" days.","")))))))</f>
        <v/>
      </c>
    </row>
    <row r="83" customFormat="false" ht="25.5" hidden="false" customHeight="true" outlineLevel="0" collapsed="false">
      <c r="A83" s="10" t="str">
        <f aca="false">IF($B83="","","D-"&amp;ROW()-6)</f>
        <v/>
      </c>
      <c r="B83" s="11"/>
      <c r="C83" s="11"/>
      <c r="D83" s="12"/>
      <c r="E83" s="13"/>
      <c r="F83" s="11"/>
      <c r="G83" s="11"/>
      <c r="H83" s="12"/>
      <c r="I83" s="14" t="str">
        <f aca="true">IF(OR($D83="",$G83&lt;&gt;"Open"),"",$D83-TODAY())</f>
        <v/>
      </c>
      <c r="J83" s="14" t="str">
        <f aca="false">IF($B83="","",IF($E83="Yes — in writing","Confirmed",IF($E83="Verbally only","Verbal only","Not confirmed")))</f>
        <v/>
      </c>
      <c r="K83" s="15" t="str">
        <f aca="true">IF($B83="","",IF($G83&lt;&gt;"Open","",IF(AND(ISNUMBER($I83),$I83&lt;0),"Needed "&amp;-$I83&amp;" days ago and still open.",IF($E83="No — we assumed","Nobody has agreed to this. It is a hope.",IF(AND($E83="Verbally only",ISNUMBER($I83),$I83&lt;=Thresholds!$B$10),"Verbal only and due in "&amp;$I83&amp;" days. Get it in writing.",IF($F83="","No fallback. If it is late, you have no plan.",IF(AND(ISNUMBER($H83),TODAY()-$H83&gt;Thresholds!$B$7),"Not reviewed in "&amp;TODAY()-$H83&amp;" days.","")))))))</f>
        <v/>
      </c>
    </row>
    <row r="84" customFormat="false" ht="25.5" hidden="false" customHeight="true" outlineLevel="0" collapsed="false">
      <c r="A84" s="10" t="str">
        <f aca="false">IF($B84="","","D-"&amp;ROW()-6)</f>
        <v/>
      </c>
      <c r="B84" s="11"/>
      <c r="C84" s="11"/>
      <c r="D84" s="12"/>
      <c r="E84" s="13"/>
      <c r="F84" s="11"/>
      <c r="G84" s="11"/>
      <c r="H84" s="12"/>
      <c r="I84" s="14" t="str">
        <f aca="true">IF(OR($D84="",$G84&lt;&gt;"Open"),"",$D84-TODAY())</f>
        <v/>
      </c>
      <c r="J84" s="14" t="str">
        <f aca="false">IF($B84="","",IF($E84="Yes — in writing","Confirmed",IF($E84="Verbally only","Verbal only","Not confirmed")))</f>
        <v/>
      </c>
      <c r="K84" s="15" t="str">
        <f aca="true">IF($B84="","",IF($G84&lt;&gt;"Open","",IF(AND(ISNUMBER($I84),$I84&lt;0),"Needed "&amp;-$I84&amp;" days ago and still open.",IF($E84="No — we assumed","Nobody has agreed to this. It is a hope.",IF(AND($E84="Verbally only",ISNUMBER($I84),$I84&lt;=Thresholds!$B$10),"Verbal only and due in "&amp;$I84&amp;" days. Get it in writing.",IF($F84="","No fallback. If it is late, you have no plan.",IF(AND(ISNUMBER($H84),TODAY()-$H84&gt;Thresholds!$B$7),"Not reviewed in "&amp;TODAY()-$H84&amp;" days.","")))))))</f>
        <v/>
      </c>
    </row>
    <row r="85" customFormat="false" ht="25.5" hidden="false" customHeight="true" outlineLevel="0" collapsed="false">
      <c r="A85" s="10" t="str">
        <f aca="false">IF($B85="","","D-"&amp;ROW()-6)</f>
        <v/>
      </c>
      <c r="B85" s="11"/>
      <c r="C85" s="11"/>
      <c r="D85" s="12"/>
      <c r="E85" s="13"/>
      <c r="F85" s="11"/>
      <c r="G85" s="11"/>
      <c r="H85" s="12"/>
      <c r="I85" s="14" t="str">
        <f aca="true">IF(OR($D85="",$G85&lt;&gt;"Open"),"",$D85-TODAY())</f>
        <v/>
      </c>
      <c r="J85" s="14" t="str">
        <f aca="false">IF($B85="","",IF($E85="Yes — in writing","Confirmed",IF($E85="Verbally only","Verbal only","Not confirmed")))</f>
        <v/>
      </c>
      <c r="K85" s="15" t="str">
        <f aca="true">IF($B85="","",IF($G85&lt;&gt;"Open","",IF(AND(ISNUMBER($I85),$I85&lt;0),"Needed "&amp;-$I85&amp;" days ago and still open.",IF($E85="No — we assumed","Nobody has agreed to this. It is a hope.",IF(AND($E85="Verbally only",ISNUMBER($I85),$I85&lt;=Thresholds!$B$10),"Verbal only and due in "&amp;$I85&amp;" days. Get it in writing.",IF($F85="","No fallback. If it is late, you have no plan.",IF(AND(ISNUMBER($H85),TODAY()-$H85&gt;Thresholds!$B$7),"Not reviewed in "&amp;TODAY()-$H85&amp;" days.","")))))))</f>
        <v/>
      </c>
    </row>
    <row r="86" customFormat="false" ht="25.5" hidden="false" customHeight="true" outlineLevel="0" collapsed="false">
      <c r="A86" s="10" t="str">
        <f aca="false">IF($B86="","","D-"&amp;ROW()-6)</f>
        <v/>
      </c>
      <c r="B86" s="11"/>
      <c r="C86" s="11"/>
      <c r="D86" s="12"/>
      <c r="E86" s="13"/>
      <c r="F86" s="11"/>
      <c r="G86" s="11"/>
      <c r="H86" s="12"/>
      <c r="I86" s="14" t="str">
        <f aca="true">IF(OR($D86="",$G86&lt;&gt;"Open"),"",$D86-TODAY())</f>
        <v/>
      </c>
      <c r="J86" s="14" t="str">
        <f aca="false">IF($B86="","",IF($E86="Yes — in writing","Confirmed",IF($E86="Verbally only","Verbal only","Not confirmed")))</f>
        <v/>
      </c>
      <c r="K86" s="15" t="str">
        <f aca="true">IF($B86="","",IF($G86&lt;&gt;"Open","",IF(AND(ISNUMBER($I86),$I86&lt;0),"Needed "&amp;-$I86&amp;" days ago and still open.",IF($E86="No — we assumed","Nobody has agreed to this. It is a hope.",IF(AND($E86="Verbally only",ISNUMBER($I86),$I86&lt;=Thresholds!$B$10),"Verbal only and due in "&amp;$I86&amp;" days. Get it in writing.",IF($F86="","No fallback. If it is late, you have no plan.",IF(AND(ISNUMBER($H86),TODAY()-$H86&gt;Thresholds!$B$7),"Not reviewed in "&amp;TODAY()-$H86&amp;" days.","")))))))</f>
        <v/>
      </c>
    </row>
    <row r="87" customFormat="false" ht="25.5" hidden="false" customHeight="true" outlineLevel="0" collapsed="false">
      <c r="A87" s="10" t="str">
        <f aca="false">IF($B87="","","D-"&amp;ROW()-6)</f>
        <v/>
      </c>
      <c r="B87" s="11"/>
      <c r="C87" s="11"/>
      <c r="D87" s="12"/>
      <c r="E87" s="13"/>
      <c r="F87" s="11"/>
      <c r="G87" s="11"/>
      <c r="H87" s="12"/>
      <c r="I87" s="14" t="str">
        <f aca="true">IF(OR($D87="",$G87&lt;&gt;"Open"),"",$D87-TODAY())</f>
        <v/>
      </c>
      <c r="J87" s="14" t="str">
        <f aca="false">IF($B87="","",IF($E87="Yes — in writing","Confirmed",IF($E87="Verbally only","Verbal only","Not confirmed")))</f>
        <v/>
      </c>
      <c r="K87" s="15" t="str">
        <f aca="true">IF($B87="","",IF($G87&lt;&gt;"Open","",IF(AND(ISNUMBER($I87),$I87&lt;0),"Needed "&amp;-$I87&amp;" days ago and still open.",IF($E87="No — we assumed","Nobody has agreed to this. It is a hope.",IF(AND($E87="Verbally only",ISNUMBER($I87),$I87&lt;=Thresholds!$B$10),"Verbal only and due in "&amp;$I87&amp;" days. Get it in writing.",IF($F87="","No fallback. If it is late, you have no plan.",IF(AND(ISNUMBER($H87),TODAY()-$H87&gt;Thresholds!$B$7),"Not reviewed in "&amp;TODAY()-$H87&amp;" days.","")))))))</f>
        <v/>
      </c>
    </row>
    <row r="88" customFormat="false" ht="25.5" hidden="false" customHeight="true" outlineLevel="0" collapsed="false">
      <c r="A88" s="10" t="str">
        <f aca="false">IF($B88="","","D-"&amp;ROW()-6)</f>
        <v/>
      </c>
      <c r="B88" s="11"/>
      <c r="C88" s="11"/>
      <c r="D88" s="12"/>
      <c r="E88" s="13"/>
      <c r="F88" s="11"/>
      <c r="G88" s="11"/>
      <c r="H88" s="12"/>
      <c r="I88" s="14" t="str">
        <f aca="true">IF(OR($D88="",$G88&lt;&gt;"Open"),"",$D88-TODAY())</f>
        <v/>
      </c>
      <c r="J88" s="14" t="str">
        <f aca="false">IF($B88="","",IF($E88="Yes — in writing","Confirmed",IF($E88="Verbally only","Verbal only","Not confirmed")))</f>
        <v/>
      </c>
      <c r="K88" s="15" t="str">
        <f aca="true">IF($B88="","",IF($G88&lt;&gt;"Open","",IF(AND(ISNUMBER($I88),$I88&lt;0),"Needed "&amp;-$I88&amp;" days ago and still open.",IF($E88="No — we assumed","Nobody has agreed to this. It is a hope.",IF(AND($E88="Verbally only",ISNUMBER($I88),$I88&lt;=Thresholds!$B$10),"Verbal only and due in "&amp;$I88&amp;" days. Get it in writing.",IF($F88="","No fallback. If it is late, you have no plan.",IF(AND(ISNUMBER($H88),TODAY()-$H88&gt;Thresholds!$B$7),"Not reviewed in "&amp;TODAY()-$H88&amp;" days.","")))))))</f>
        <v/>
      </c>
    </row>
    <row r="89" customFormat="false" ht="25.5" hidden="false" customHeight="true" outlineLevel="0" collapsed="false">
      <c r="A89" s="10" t="str">
        <f aca="false">IF($B89="","","D-"&amp;ROW()-6)</f>
        <v/>
      </c>
      <c r="B89" s="11"/>
      <c r="C89" s="11"/>
      <c r="D89" s="12"/>
      <c r="E89" s="13"/>
      <c r="F89" s="11"/>
      <c r="G89" s="11"/>
      <c r="H89" s="12"/>
      <c r="I89" s="14" t="str">
        <f aca="true">IF(OR($D89="",$G89&lt;&gt;"Open"),"",$D89-TODAY())</f>
        <v/>
      </c>
      <c r="J89" s="14" t="str">
        <f aca="false">IF($B89="","",IF($E89="Yes — in writing","Confirmed",IF($E89="Verbally only","Verbal only","Not confirmed")))</f>
        <v/>
      </c>
      <c r="K89" s="15" t="str">
        <f aca="true">IF($B89="","",IF($G89&lt;&gt;"Open","",IF(AND(ISNUMBER($I89),$I89&lt;0),"Needed "&amp;-$I89&amp;" days ago and still open.",IF($E89="No — we assumed","Nobody has agreed to this. It is a hope.",IF(AND($E89="Verbally only",ISNUMBER($I89),$I89&lt;=Thresholds!$B$10),"Verbal only and due in "&amp;$I89&amp;" days. Get it in writing.",IF($F89="","No fallback. If it is late, you have no plan.",IF(AND(ISNUMBER($H89),TODAY()-$H89&gt;Thresholds!$B$7),"Not reviewed in "&amp;TODAY()-$H89&amp;" days.","")))))))</f>
        <v/>
      </c>
    </row>
    <row r="90" customFormat="false" ht="25.5" hidden="false" customHeight="true" outlineLevel="0" collapsed="false">
      <c r="A90" s="10" t="str">
        <f aca="false">IF($B90="","","D-"&amp;ROW()-6)</f>
        <v/>
      </c>
      <c r="B90" s="11"/>
      <c r="C90" s="11"/>
      <c r="D90" s="12"/>
      <c r="E90" s="13"/>
      <c r="F90" s="11"/>
      <c r="G90" s="11"/>
      <c r="H90" s="12"/>
      <c r="I90" s="14" t="str">
        <f aca="true">IF(OR($D90="",$G90&lt;&gt;"Open"),"",$D90-TODAY())</f>
        <v/>
      </c>
      <c r="J90" s="14" t="str">
        <f aca="false">IF($B90="","",IF($E90="Yes — in writing","Confirmed",IF($E90="Verbally only","Verbal only","Not confirmed")))</f>
        <v/>
      </c>
      <c r="K90" s="15" t="str">
        <f aca="true">IF($B90="","",IF($G90&lt;&gt;"Open","",IF(AND(ISNUMBER($I90),$I90&lt;0),"Needed "&amp;-$I90&amp;" days ago and still open.",IF($E90="No — we assumed","Nobody has agreed to this. It is a hope.",IF(AND($E90="Verbally only",ISNUMBER($I90),$I90&lt;=Thresholds!$B$10),"Verbal only and due in "&amp;$I90&amp;" days. Get it in writing.",IF($F90="","No fallback. If it is late, you have no plan.",IF(AND(ISNUMBER($H90),TODAY()-$H90&gt;Thresholds!$B$7),"Not reviewed in "&amp;TODAY()-$H90&amp;" days.","")))))))</f>
        <v/>
      </c>
    </row>
    <row r="91" customFormat="false" ht="25.5" hidden="false" customHeight="true" outlineLevel="0" collapsed="false">
      <c r="A91" s="10" t="str">
        <f aca="false">IF($B91="","","D-"&amp;ROW()-6)</f>
        <v/>
      </c>
      <c r="B91" s="11"/>
      <c r="C91" s="11"/>
      <c r="D91" s="12"/>
      <c r="E91" s="13"/>
      <c r="F91" s="11"/>
      <c r="G91" s="11"/>
      <c r="H91" s="12"/>
      <c r="I91" s="14" t="str">
        <f aca="true">IF(OR($D91="",$G91&lt;&gt;"Open"),"",$D91-TODAY())</f>
        <v/>
      </c>
      <c r="J91" s="14" t="str">
        <f aca="false">IF($B91="","",IF($E91="Yes — in writing","Confirmed",IF($E91="Verbally only","Verbal only","Not confirmed")))</f>
        <v/>
      </c>
      <c r="K91" s="15" t="str">
        <f aca="true">IF($B91="","",IF($G91&lt;&gt;"Open","",IF(AND(ISNUMBER($I91),$I91&lt;0),"Needed "&amp;-$I91&amp;" days ago and still open.",IF($E91="No — we assumed","Nobody has agreed to this. It is a hope.",IF(AND($E91="Verbally only",ISNUMBER($I91),$I91&lt;=Thresholds!$B$10),"Verbal only and due in "&amp;$I91&amp;" days. Get it in writing.",IF($F91="","No fallback. If it is late, you have no plan.",IF(AND(ISNUMBER($H91),TODAY()-$H91&gt;Thresholds!$B$7),"Not reviewed in "&amp;TODAY()-$H91&amp;" days.","")))))))</f>
        <v/>
      </c>
    </row>
    <row r="92" customFormat="false" ht="25.5" hidden="false" customHeight="true" outlineLevel="0" collapsed="false">
      <c r="A92" s="10" t="str">
        <f aca="false">IF($B92="","","D-"&amp;ROW()-6)</f>
        <v/>
      </c>
      <c r="B92" s="11"/>
      <c r="C92" s="11"/>
      <c r="D92" s="12"/>
      <c r="E92" s="13"/>
      <c r="F92" s="11"/>
      <c r="G92" s="11"/>
      <c r="H92" s="12"/>
      <c r="I92" s="14" t="str">
        <f aca="true">IF(OR($D92="",$G92&lt;&gt;"Open"),"",$D92-TODAY())</f>
        <v/>
      </c>
      <c r="J92" s="14" t="str">
        <f aca="false">IF($B92="","",IF($E92="Yes — in writing","Confirmed",IF($E92="Verbally only","Verbal only","Not confirmed")))</f>
        <v/>
      </c>
      <c r="K92" s="15" t="str">
        <f aca="true">IF($B92="","",IF($G92&lt;&gt;"Open","",IF(AND(ISNUMBER($I92),$I92&lt;0),"Needed "&amp;-$I92&amp;" days ago and still open.",IF($E92="No — we assumed","Nobody has agreed to this. It is a hope.",IF(AND($E92="Verbally only",ISNUMBER($I92),$I92&lt;=Thresholds!$B$10),"Verbal only and due in "&amp;$I92&amp;" days. Get it in writing.",IF($F92="","No fallback. If it is late, you have no plan.",IF(AND(ISNUMBER($H92),TODAY()-$H92&gt;Thresholds!$B$7),"Not reviewed in "&amp;TODAY()-$H92&amp;" days.","")))))))</f>
        <v/>
      </c>
    </row>
    <row r="93" customFormat="false" ht="25.5" hidden="false" customHeight="true" outlineLevel="0" collapsed="false">
      <c r="A93" s="10" t="str">
        <f aca="false">IF($B93="","","D-"&amp;ROW()-6)</f>
        <v/>
      </c>
      <c r="B93" s="11"/>
      <c r="C93" s="11"/>
      <c r="D93" s="12"/>
      <c r="E93" s="13"/>
      <c r="F93" s="11"/>
      <c r="G93" s="11"/>
      <c r="H93" s="12"/>
      <c r="I93" s="14" t="str">
        <f aca="true">IF(OR($D93="",$G93&lt;&gt;"Open"),"",$D93-TODAY())</f>
        <v/>
      </c>
      <c r="J93" s="14" t="str">
        <f aca="false">IF($B93="","",IF($E93="Yes — in writing","Confirmed",IF($E93="Verbally only","Verbal only","Not confirmed")))</f>
        <v/>
      </c>
      <c r="K93" s="15" t="str">
        <f aca="true">IF($B93="","",IF($G93&lt;&gt;"Open","",IF(AND(ISNUMBER($I93),$I93&lt;0),"Needed "&amp;-$I93&amp;" days ago and still open.",IF($E93="No — we assumed","Nobody has agreed to this. It is a hope.",IF(AND($E93="Verbally only",ISNUMBER($I93),$I93&lt;=Thresholds!$B$10),"Verbal only and due in "&amp;$I93&amp;" days. Get it in writing.",IF($F93="","No fallback. If it is late, you have no plan.",IF(AND(ISNUMBER($H93),TODAY()-$H93&gt;Thresholds!$B$7),"Not reviewed in "&amp;TODAY()-$H93&amp;" days.","")))))))</f>
        <v/>
      </c>
    </row>
    <row r="94" customFormat="false" ht="25.5" hidden="false" customHeight="true" outlineLevel="0" collapsed="false">
      <c r="A94" s="10" t="str">
        <f aca="false">IF($B94="","","D-"&amp;ROW()-6)</f>
        <v/>
      </c>
      <c r="B94" s="11"/>
      <c r="C94" s="11"/>
      <c r="D94" s="12"/>
      <c r="E94" s="13"/>
      <c r="F94" s="11"/>
      <c r="G94" s="11"/>
      <c r="H94" s="12"/>
      <c r="I94" s="14" t="str">
        <f aca="true">IF(OR($D94="",$G94&lt;&gt;"Open"),"",$D94-TODAY())</f>
        <v/>
      </c>
      <c r="J94" s="14" t="str">
        <f aca="false">IF($B94="","",IF($E94="Yes — in writing","Confirmed",IF($E94="Verbally only","Verbal only","Not confirmed")))</f>
        <v/>
      </c>
      <c r="K94" s="15" t="str">
        <f aca="true">IF($B94="","",IF($G94&lt;&gt;"Open","",IF(AND(ISNUMBER($I94),$I94&lt;0),"Needed "&amp;-$I94&amp;" days ago and still open.",IF($E94="No — we assumed","Nobody has agreed to this. It is a hope.",IF(AND($E94="Verbally only",ISNUMBER($I94),$I94&lt;=Thresholds!$B$10),"Verbal only and due in "&amp;$I94&amp;" days. Get it in writing.",IF($F94="","No fallback. If it is late, you have no plan.",IF(AND(ISNUMBER($H94),TODAY()-$H94&gt;Thresholds!$B$7),"Not reviewed in "&amp;TODAY()-$H94&amp;" days.","")))))))</f>
        <v/>
      </c>
    </row>
    <row r="95" customFormat="false" ht="25.5" hidden="false" customHeight="true" outlineLevel="0" collapsed="false">
      <c r="A95" s="10" t="str">
        <f aca="false">IF($B95="","","D-"&amp;ROW()-6)</f>
        <v/>
      </c>
      <c r="B95" s="11"/>
      <c r="C95" s="11"/>
      <c r="D95" s="12"/>
      <c r="E95" s="13"/>
      <c r="F95" s="11"/>
      <c r="G95" s="11"/>
      <c r="H95" s="12"/>
      <c r="I95" s="14" t="str">
        <f aca="true">IF(OR($D95="",$G95&lt;&gt;"Open"),"",$D95-TODAY())</f>
        <v/>
      </c>
      <c r="J95" s="14" t="str">
        <f aca="false">IF($B95="","",IF($E95="Yes — in writing","Confirmed",IF($E95="Verbally only","Verbal only","Not confirmed")))</f>
        <v/>
      </c>
      <c r="K95" s="15" t="str">
        <f aca="true">IF($B95="","",IF($G95&lt;&gt;"Open","",IF(AND(ISNUMBER($I95),$I95&lt;0),"Needed "&amp;-$I95&amp;" days ago and still open.",IF($E95="No — we assumed","Nobody has agreed to this. It is a hope.",IF(AND($E95="Verbally only",ISNUMBER($I95),$I95&lt;=Thresholds!$B$10),"Verbal only and due in "&amp;$I95&amp;" days. Get it in writing.",IF($F95="","No fallback. If it is late, you have no plan.",IF(AND(ISNUMBER($H95),TODAY()-$H95&gt;Thresholds!$B$7),"Not reviewed in "&amp;TODAY()-$H95&amp;" days.","")))))))</f>
        <v/>
      </c>
    </row>
    <row r="96" customFormat="false" ht="25.5" hidden="false" customHeight="true" outlineLevel="0" collapsed="false">
      <c r="A96" s="10" t="str">
        <f aca="false">IF($B96="","","D-"&amp;ROW()-6)</f>
        <v/>
      </c>
      <c r="B96" s="11"/>
      <c r="C96" s="11"/>
      <c r="D96" s="12"/>
      <c r="E96" s="13"/>
      <c r="F96" s="11"/>
      <c r="G96" s="11"/>
      <c r="H96" s="12"/>
      <c r="I96" s="14" t="str">
        <f aca="true">IF(OR($D96="",$G96&lt;&gt;"Open"),"",$D96-TODAY())</f>
        <v/>
      </c>
      <c r="J96" s="14" t="str">
        <f aca="false">IF($B96="","",IF($E96="Yes — in writing","Confirmed",IF($E96="Verbally only","Verbal only","Not confirmed")))</f>
        <v/>
      </c>
      <c r="K96" s="15" t="str">
        <f aca="true">IF($B96="","",IF($G96&lt;&gt;"Open","",IF(AND(ISNUMBER($I96),$I96&lt;0),"Needed "&amp;-$I96&amp;" days ago and still open.",IF($E96="No — we assumed","Nobody has agreed to this. It is a hope.",IF(AND($E96="Verbally only",ISNUMBER($I96),$I96&lt;=Thresholds!$B$10),"Verbal only and due in "&amp;$I96&amp;" days. Get it in writing.",IF($F96="","No fallback. If it is late, you have no plan.",IF(AND(ISNUMBER($H96),TODAY()-$H96&gt;Thresholds!$B$7),"Not reviewed in "&amp;TODAY()-$H96&amp;" days.","")))))))</f>
        <v/>
      </c>
    </row>
    <row r="97" customFormat="false" ht="25.5" hidden="false" customHeight="true" outlineLevel="0" collapsed="false">
      <c r="A97" s="10" t="str">
        <f aca="false">IF($B97="","","D-"&amp;ROW()-6)</f>
        <v/>
      </c>
      <c r="B97" s="11"/>
      <c r="C97" s="11"/>
      <c r="D97" s="12"/>
      <c r="E97" s="13"/>
      <c r="F97" s="11"/>
      <c r="G97" s="11"/>
      <c r="H97" s="12"/>
      <c r="I97" s="14" t="str">
        <f aca="true">IF(OR($D97="",$G97&lt;&gt;"Open"),"",$D97-TODAY())</f>
        <v/>
      </c>
      <c r="J97" s="14" t="str">
        <f aca="false">IF($B97="","",IF($E97="Yes — in writing","Confirmed",IF($E97="Verbally only","Verbal only","Not confirmed")))</f>
        <v/>
      </c>
      <c r="K97" s="15" t="str">
        <f aca="true">IF($B97="","",IF($G97&lt;&gt;"Open","",IF(AND(ISNUMBER($I97),$I97&lt;0),"Needed "&amp;-$I97&amp;" days ago and still open.",IF($E97="No — we assumed","Nobody has agreed to this. It is a hope.",IF(AND($E97="Verbally only",ISNUMBER($I97),$I97&lt;=Thresholds!$B$10),"Verbal only and due in "&amp;$I97&amp;" days. Get it in writing.",IF($F97="","No fallback. If it is late, you have no plan.",IF(AND(ISNUMBER($H97),TODAY()-$H97&gt;Thresholds!$B$7),"Not reviewed in "&amp;TODAY()-$H97&amp;" days.","")))))))</f>
        <v/>
      </c>
    </row>
    <row r="98" customFormat="false" ht="25.5" hidden="false" customHeight="true" outlineLevel="0" collapsed="false">
      <c r="A98" s="10" t="str">
        <f aca="false">IF($B98="","","D-"&amp;ROW()-6)</f>
        <v/>
      </c>
      <c r="B98" s="11"/>
      <c r="C98" s="11"/>
      <c r="D98" s="12"/>
      <c r="E98" s="13"/>
      <c r="F98" s="11"/>
      <c r="G98" s="11"/>
      <c r="H98" s="12"/>
      <c r="I98" s="14" t="str">
        <f aca="true">IF(OR($D98="",$G98&lt;&gt;"Open"),"",$D98-TODAY())</f>
        <v/>
      </c>
      <c r="J98" s="14" t="str">
        <f aca="false">IF($B98="","",IF($E98="Yes — in writing","Confirmed",IF($E98="Verbally only","Verbal only","Not confirmed")))</f>
        <v/>
      </c>
      <c r="K98" s="15" t="str">
        <f aca="true">IF($B98="","",IF($G98&lt;&gt;"Open","",IF(AND(ISNUMBER($I98),$I98&lt;0),"Needed "&amp;-$I98&amp;" days ago and still open.",IF($E98="No — we assumed","Nobody has agreed to this. It is a hope.",IF(AND($E98="Verbally only",ISNUMBER($I98),$I98&lt;=Thresholds!$B$10),"Verbal only and due in "&amp;$I98&amp;" days. Get it in writing.",IF($F98="","No fallback. If it is late, you have no plan.",IF(AND(ISNUMBER($H98),TODAY()-$H98&gt;Thresholds!$B$7),"Not reviewed in "&amp;TODAY()-$H98&amp;" days.","")))))))</f>
        <v/>
      </c>
    </row>
    <row r="99" customFormat="false" ht="25.5" hidden="false" customHeight="true" outlineLevel="0" collapsed="false">
      <c r="A99" s="10" t="str">
        <f aca="false">IF($B99="","","D-"&amp;ROW()-6)</f>
        <v/>
      </c>
      <c r="B99" s="11"/>
      <c r="C99" s="11"/>
      <c r="D99" s="12"/>
      <c r="E99" s="13"/>
      <c r="F99" s="11"/>
      <c r="G99" s="11"/>
      <c r="H99" s="12"/>
      <c r="I99" s="14" t="str">
        <f aca="true">IF(OR($D99="",$G99&lt;&gt;"Open"),"",$D99-TODAY())</f>
        <v/>
      </c>
      <c r="J99" s="14" t="str">
        <f aca="false">IF($B99="","",IF($E99="Yes — in writing","Confirmed",IF($E99="Verbally only","Verbal only","Not confirmed")))</f>
        <v/>
      </c>
      <c r="K99" s="15" t="str">
        <f aca="true">IF($B99="","",IF($G99&lt;&gt;"Open","",IF(AND(ISNUMBER($I99),$I99&lt;0),"Needed "&amp;-$I99&amp;" days ago and still open.",IF($E99="No — we assumed","Nobody has agreed to this. It is a hope.",IF(AND($E99="Verbally only",ISNUMBER($I99),$I99&lt;=Thresholds!$B$10),"Verbal only and due in "&amp;$I99&amp;" days. Get it in writing.",IF($F99="","No fallback. If it is late, you have no plan.",IF(AND(ISNUMBER($H99),TODAY()-$H99&gt;Thresholds!$B$7),"Not reviewed in "&amp;TODAY()-$H99&amp;" days.","")))))))</f>
        <v/>
      </c>
    </row>
    <row r="100" customFormat="false" ht="25.5" hidden="false" customHeight="true" outlineLevel="0" collapsed="false">
      <c r="A100" s="10" t="str">
        <f aca="false">IF($B100="","","D-"&amp;ROW()-6)</f>
        <v/>
      </c>
      <c r="B100" s="11"/>
      <c r="C100" s="11"/>
      <c r="D100" s="12"/>
      <c r="E100" s="13"/>
      <c r="F100" s="11"/>
      <c r="G100" s="11"/>
      <c r="H100" s="12"/>
      <c r="I100" s="14" t="str">
        <f aca="true">IF(OR($D100="",$G100&lt;&gt;"Open"),"",$D100-TODAY())</f>
        <v/>
      </c>
      <c r="J100" s="14" t="str">
        <f aca="false">IF($B100="","",IF($E100="Yes — in writing","Confirmed",IF($E100="Verbally only","Verbal only","Not confirmed")))</f>
        <v/>
      </c>
      <c r="K100" s="15" t="str">
        <f aca="true">IF($B100="","",IF($G100&lt;&gt;"Open","",IF(AND(ISNUMBER($I100),$I100&lt;0),"Needed "&amp;-$I100&amp;" days ago and still open.",IF($E100="No — we assumed","Nobody has agreed to this. It is a hope.",IF(AND($E100="Verbally only",ISNUMBER($I100),$I100&lt;=Thresholds!$B$10),"Verbal only and due in "&amp;$I100&amp;" days. Get it in writing.",IF($F100="","No fallback. If it is late, you have no plan.",IF(AND(ISNUMBER($H100),TODAY()-$H100&gt;Thresholds!$B$7),"Not reviewed in "&amp;TODAY()-$H100&amp;" days.","")))))))</f>
        <v/>
      </c>
    </row>
    <row r="101" customFormat="false" ht="25.5" hidden="false" customHeight="true" outlineLevel="0" collapsed="false">
      <c r="A101" s="10" t="str">
        <f aca="false">IF($B101="","","D-"&amp;ROW()-6)</f>
        <v/>
      </c>
      <c r="B101" s="11"/>
      <c r="C101" s="11"/>
      <c r="D101" s="12"/>
      <c r="E101" s="13"/>
      <c r="F101" s="11"/>
      <c r="G101" s="11"/>
      <c r="H101" s="12"/>
      <c r="I101" s="14" t="str">
        <f aca="true">IF(OR($D101="",$G101&lt;&gt;"Open"),"",$D101-TODAY())</f>
        <v/>
      </c>
      <c r="J101" s="14" t="str">
        <f aca="false">IF($B101="","",IF($E101="Yes — in writing","Confirmed",IF($E101="Verbally only","Verbal only","Not confirmed")))</f>
        <v/>
      </c>
      <c r="K101" s="15" t="str">
        <f aca="true">IF($B101="","",IF($G101&lt;&gt;"Open","",IF(AND(ISNUMBER($I101),$I101&lt;0),"Needed "&amp;-$I101&amp;" days ago and still open.",IF($E101="No — we assumed","Nobody has agreed to this. It is a hope.",IF(AND($E101="Verbally only",ISNUMBER($I101),$I101&lt;=Thresholds!$B$10),"Verbal only and due in "&amp;$I101&amp;" days. Get it in writing.",IF($F101="","No fallback. If it is late, you have no plan.",IF(AND(ISNUMBER($H101),TODAY()-$H101&gt;Thresholds!$B$7),"Not reviewed in "&amp;TODAY()-$H101&amp;" days.","")))))))</f>
        <v/>
      </c>
    </row>
    <row r="102" customFormat="false" ht="25.5" hidden="false" customHeight="true" outlineLevel="0" collapsed="false">
      <c r="A102" s="10" t="str">
        <f aca="false">IF($B102="","","D-"&amp;ROW()-6)</f>
        <v/>
      </c>
      <c r="B102" s="11"/>
      <c r="C102" s="11"/>
      <c r="D102" s="12"/>
      <c r="E102" s="13"/>
      <c r="F102" s="11"/>
      <c r="G102" s="11"/>
      <c r="H102" s="12"/>
      <c r="I102" s="14" t="str">
        <f aca="true">IF(OR($D102="",$G102&lt;&gt;"Open"),"",$D102-TODAY())</f>
        <v/>
      </c>
      <c r="J102" s="14" t="str">
        <f aca="false">IF($B102="","",IF($E102="Yes — in writing","Confirmed",IF($E102="Verbally only","Verbal only","Not confirmed")))</f>
        <v/>
      </c>
      <c r="K102" s="15" t="str">
        <f aca="true">IF($B102="","",IF($G102&lt;&gt;"Open","",IF(AND(ISNUMBER($I102),$I102&lt;0),"Needed "&amp;-$I102&amp;" days ago and still open.",IF($E102="No — we assumed","Nobody has agreed to this. It is a hope.",IF(AND($E102="Verbally only",ISNUMBER($I102),$I102&lt;=Thresholds!$B$10),"Verbal only and due in "&amp;$I102&amp;" days. Get it in writing.",IF($F102="","No fallback. If it is late, you have no plan.",IF(AND(ISNUMBER($H102),TODAY()-$H102&gt;Thresholds!$B$7),"Not reviewed in "&amp;TODAY()-$H102&amp;" days.","")))))))</f>
        <v/>
      </c>
    </row>
    <row r="103" customFormat="false" ht="25.5" hidden="false" customHeight="true" outlineLevel="0" collapsed="false">
      <c r="A103" s="10" t="str">
        <f aca="false">IF($B103="","","D-"&amp;ROW()-6)</f>
        <v/>
      </c>
      <c r="B103" s="11"/>
      <c r="C103" s="11"/>
      <c r="D103" s="12"/>
      <c r="E103" s="13"/>
      <c r="F103" s="11"/>
      <c r="G103" s="11"/>
      <c r="H103" s="12"/>
      <c r="I103" s="14" t="str">
        <f aca="true">IF(OR($D103="",$G103&lt;&gt;"Open"),"",$D103-TODAY())</f>
        <v/>
      </c>
      <c r="J103" s="14" t="str">
        <f aca="false">IF($B103="","",IF($E103="Yes — in writing","Confirmed",IF($E103="Verbally only","Verbal only","Not confirmed")))</f>
        <v/>
      </c>
      <c r="K103" s="15" t="str">
        <f aca="true">IF($B103="","",IF($G103&lt;&gt;"Open","",IF(AND(ISNUMBER($I103),$I103&lt;0),"Needed "&amp;-$I103&amp;" days ago and still open.",IF($E103="No — we assumed","Nobody has agreed to this. It is a hope.",IF(AND($E103="Verbally only",ISNUMBER($I103),$I103&lt;=Thresholds!$B$10),"Verbal only and due in "&amp;$I103&amp;" days. Get it in writing.",IF($F103="","No fallback. If it is late, you have no plan.",IF(AND(ISNUMBER($H103),TODAY()-$H103&gt;Thresholds!$B$7),"Not reviewed in "&amp;TODAY()-$H103&amp;" days.","")))))))</f>
        <v/>
      </c>
    </row>
    <row r="104" customFormat="false" ht="25.5" hidden="false" customHeight="true" outlineLevel="0" collapsed="false">
      <c r="A104" s="10" t="str">
        <f aca="false">IF($B104="","","D-"&amp;ROW()-6)</f>
        <v/>
      </c>
      <c r="B104" s="11"/>
      <c r="C104" s="11"/>
      <c r="D104" s="12"/>
      <c r="E104" s="13"/>
      <c r="F104" s="11"/>
      <c r="G104" s="11"/>
      <c r="H104" s="12"/>
      <c r="I104" s="14" t="str">
        <f aca="true">IF(OR($D104="",$G104&lt;&gt;"Open"),"",$D104-TODAY())</f>
        <v/>
      </c>
      <c r="J104" s="14" t="str">
        <f aca="false">IF($B104="","",IF($E104="Yes — in writing","Confirmed",IF($E104="Verbally only","Verbal only","Not confirmed")))</f>
        <v/>
      </c>
      <c r="K104" s="15" t="str">
        <f aca="true">IF($B104="","",IF($G104&lt;&gt;"Open","",IF(AND(ISNUMBER($I104),$I104&lt;0),"Needed "&amp;-$I104&amp;" days ago and still open.",IF($E104="No — we assumed","Nobody has agreed to this. It is a hope.",IF(AND($E104="Verbally only",ISNUMBER($I104),$I104&lt;=Thresholds!$B$10),"Verbal only and due in "&amp;$I104&amp;" days. Get it in writing.",IF($F104="","No fallback. If it is late, you have no plan.",IF(AND(ISNUMBER($H104),TODAY()-$H104&gt;Thresholds!$B$7),"Not reviewed in "&amp;TODAY()-$H104&amp;" days.","")))))))</f>
        <v/>
      </c>
    </row>
    <row r="105" customFormat="false" ht="25.5" hidden="false" customHeight="true" outlineLevel="0" collapsed="false">
      <c r="A105" s="10" t="str">
        <f aca="false">IF($B105="","","D-"&amp;ROW()-6)</f>
        <v/>
      </c>
      <c r="B105" s="11"/>
      <c r="C105" s="11"/>
      <c r="D105" s="12"/>
      <c r="E105" s="13"/>
      <c r="F105" s="11"/>
      <c r="G105" s="11"/>
      <c r="H105" s="12"/>
      <c r="I105" s="14" t="str">
        <f aca="true">IF(OR($D105="",$G105&lt;&gt;"Open"),"",$D105-TODAY())</f>
        <v/>
      </c>
      <c r="J105" s="14" t="str">
        <f aca="false">IF($B105="","",IF($E105="Yes — in writing","Confirmed",IF($E105="Verbally only","Verbal only","Not confirmed")))</f>
        <v/>
      </c>
      <c r="K105" s="15" t="str">
        <f aca="true">IF($B105="","",IF($G105&lt;&gt;"Open","",IF(AND(ISNUMBER($I105),$I105&lt;0),"Needed "&amp;-$I105&amp;" days ago and still open.",IF($E105="No — we assumed","Nobody has agreed to this. It is a hope.",IF(AND($E105="Verbally only",ISNUMBER($I105),$I105&lt;=Thresholds!$B$10),"Verbal only and due in "&amp;$I105&amp;" days. Get it in writing.",IF($F105="","No fallback. If it is late, you have no plan.",IF(AND(ISNUMBER($H105),TODAY()-$H105&gt;Thresholds!$B$7),"Not reviewed in "&amp;TODAY()-$H105&amp;" days.","")))))))</f>
        <v/>
      </c>
    </row>
    <row r="106" customFormat="false" ht="25.5" hidden="false" customHeight="true" outlineLevel="0" collapsed="false">
      <c r="A106" s="10" t="str">
        <f aca="false">IF($B106="","","D-"&amp;ROW()-6)</f>
        <v/>
      </c>
      <c r="B106" s="11"/>
      <c r="C106" s="11"/>
      <c r="D106" s="12"/>
      <c r="E106" s="13"/>
      <c r="F106" s="11"/>
      <c r="G106" s="11"/>
      <c r="H106" s="12"/>
      <c r="I106" s="14" t="str">
        <f aca="true">IF(OR($D106="",$G106&lt;&gt;"Open"),"",$D106-TODAY())</f>
        <v/>
      </c>
      <c r="J106" s="14" t="str">
        <f aca="false">IF($B106="","",IF($E106="Yes — in writing","Confirmed",IF($E106="Verbally only","Verbal only","Not confirmed")))</f>
        <v/>
      </c>
      <c r="K106" s="15" t="str">
        <f aca="true">IF($B106="","",IF($G106&lt;&gt;"Open","",IF(AND(ISNUMBER($I106),$I106&lt;0),"Needed "&amp;-$I106&amp;" days ago and still open.",IF($E106="No — we assumed","Nobody has agreed to this. It is a hope.",IF(AND($E106="Verbally only",ISNUMBER($I106),$I106&lt;=Thresholds!$B$10),"Verbal only and due in "&amp;$I106&amp;" days. Get it in writing.",IF($F106="","No fallback. If it is late, you have no plan.",IF(AND(ISNUMBER($H106),TODAY()-$H106&gt;Thresholds!$B$7),"Not reviewed in "&amp;TODAY()-$H106&amp;" days.","")))))))</f>
        <v/>
      </c>
    </row>
  </sheetData>
  <autoFilter ref="A6:K106"/>
  <conditionalFormatting sqref="K7:K106">
    <cfRule type="expression" priority="2" aboveAverage="0" equalAverage="0" bottom="0" percent="0" rank="0" text="" dxfId="7">
      <formula>$K7&lt;&gt;""</formula>
    </cfRule>
  </conditionalFormatting>
  <dataValidations count="2">
    <dataValidation allowBlank="true" errorStyle="stop" operator="between" showDropDown="false" showErrorMessage="false" showInputMessage="false" sqref="E7:E106" type="list">
      <formula1>"Yes — in writing,Verbally only,No — we assumed"</formula1>
      <formula2>0</formula2>
    </dataValidation>
    <dataValidation allowBlank="true" errorStyle="stop" operator="between" showDropDown="false" showErrorMessage="false" showInputMessage="false" sqref="G7:G106" type="list">
      <formula1>"Open,Delivered,Late"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7769A"/>
    <pageSetUpPr fitToPage="true"/>
  </sheetPr>
  <dimension ref="A1:K106"/>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38"/>
    <col collapsed="false" customWidth="true" hidden="false" outlineLevel="0" max="3" min="3" style="0" width="13"/>
    <col collapsed="false" customWidth="true" hidden="false" outlineLevel="0" max="4" min="4" style="0" width="34"/>
    <col collapsed="false" customWidth="true" hidden="false" outlineLevel="0" max="5" min="5" style="0" width="38"/>
    <col collapsed="false" customWidth="true" hidden="false" outlineLevel="0" max="6" min="6" style="0" width="13"/>
    <col collapsed="false" customWidth="true" hidden="false" outlineLevel="0" max="9" min="7" style="0" width="14"/>
    <col collapsed="false" customWidth="true" hidden="false" outlineLevel="0" max="10" min="10" style="0" width="22"/>
    <col collapsed="false" customWidth="true" hidden="false" outlineLevel="0" max="11" min="11" style="0" width="42"/>
  </cols>
  <sheetData>
    <row r="1" customFormat="false" ht="54" hidden="false" customHeight="true" outlineLevel="0" collapsed="false"/>
    <row r="2" customFormat="false" ht="21" hidden="false" customHeight="true" outlineLevel="0" collapsed="false">
      <c r="A2" s="1" t="s">
        <v>112</v>
      </c>
    </row>
    <row r="3" customFormat="false" ht="13.5" hidden="false" customHeight="true" outlineLevel="0" collapsed="false">
      <c r="A3" s="2" t="s">
        <v>113</v>
      </c>
    </row>
    <row r="4" customFormat="false" ht="3" hidden="false" customHeight="true" outlineLevel="0" collapsed="false">
      <c r="A4" s="3"/>
      <c r="B4" s="3"/>
      <c r="C4" s="3"/>
      <c r="D4" s="3"/>
      <c r="E4" s="3"/>
      <c r="F4" s="3"/>
      <c r="G4" s="3"/>
      <c r="H4" s="3"/>
      <c r="I4" s="3"/>
      <c r="J4" s="3"/>
      <c r="K4" s="3"/>
    </row>
    <row r="5" customFormat="false" ht="9" hidden="false" customHeight="true" outlineLevel="0" collapsed="false"/>
    <row r="6" customFormat="false" ht="30" hidden="false" customHeight="true" outlineLevel="0" collapsed="false">
      <c r="A6" s="8" t="s">
        <v>36</v>
      </c>
      <c r="B6" s="8" t="s">
        <v>114</v>
      </c>
      <c r="C6" s="8" t="s">
        <v>38</v>
      </c>
      <c r="D6" s="8" t="s">
        <v>115</v>
      </c>
      <c r="E6" s="8" t="s">
        <v>116</v>
      </c>
      <c r="F6" s="8" t="s">
        <v>117</v>
      </c>
      <c r="G6" s="8" t="s">
        <v>44</v>
      </c>
      <c r="H6" s="8" t="s">
        <v>45</v>
      </c>
      <c r="I6" s="8" t="s">
        <v>75</v>
      </c>
      <c r="J6" s="8" t="s">
        <v>118</v>
      </c>
      <c r="K6" s="9" t="s">
        <v>48</v>
      </c>
    </row>
    <row r="7" customFormat="false" ht="25.5" hidden="false" customHeight="true" outlineLevel="0" collapsed="false">
      <c r="A7" s="10" t="str">
        <f aca="false">IF($B7="","","A-"&amp;ROW()-6)</f>
        <v>A-1</v>
      </c>
      <c r="B7" s="11" t="s">
        <v>119</v>
      </c>
      <c r="C7" s="11" t="s">
        <v>56</v>
      </c>
      <c r="D7" s="11" t="s">
        <v>120</v>
      </c>
      <c r="E7" s="11" t="s">
        <v>121</v>
      </c>
      <c r="F7" s="12" t="n">
        <v>46283</v>
      </c>
      <c r="G7" s="11" t="s">
        <v>122</v>
      </c>
      <c r="H7" s="12" t="n">
        <v>46267</v>
      </c>
      <c r="I7" s="14" t="n">
        <f aca="true">IF($H7="","",TODAY()-$H7)</f>
        <v>5</v>
      </c>
      <c r="J7" s="14" t="str">
        <f aca="true">IF($B7="","",IF($F7="","No date set",IF($F7&lt;TODAY(),"Overdue by "&amp;TODAY()-$F7&amp;" days","Due in "&amp;$F7-TODAY()&amp;" days")))</f>
        <v>Due in 11 days</v>
      </c>
      <c r="K7" s="15" t="str">
        <f aca="true">IF($B7="","",IF($G7="Broken","Broken. Something downstream needs rethinking.",IF($E7="","No test written. This is a belief, not an assumption.",IF($F7="","No validate-by date. It will never be checked.",IF(AND($G7="Untested",$F7&lt;TODAY()),"Validation overdue by "&amp;TODAY()-$F7&amp;" days.",IF(AND(ISNUMBER($I7),$I7&gt;Thresholds!$B$7),"Not reviewed in "&amp;$I7&amp;" days.",""))))))</f>
        <v/>
      </c>
    </row>
    <row r="8" customFormat="false" ht="25.5" hidden="false" customHeight="true" outlineLevel="0" collapsed="false">
      <c r="A8" s="10" t="str">
        <f aca="false">IF($B8="","","A-"&amp;ROW()-6)</f>
        <v>A-2</v>
      </c>
      <c r="B8" s="11" t="s">
        <v>123</v>
      </c>
      <c r="C8" s="11" t="s">
        <v>61</v>
      </c>
      <c r="D8" s="11" t="s">
        <v>124</v>
      </c>
      <c r="E8" s="11" t="s">
        <v>125</v>
      </c>
      <c r="F8" s="12" t="n">
        <v>46276</v>
      </c>
      <c r="G8" s="11" t="s">
        <v>126</v>
      </c>
      <c r="H8" s="12" t="n">
        <v>46266</v>
      </c>
      <c r="I8" s="14" t="n">
        <f aca="true">IF($H8="","",TODAY()-$H8)</f>
        <v>6</v>
      </c>
      <c r="J8" s="14" t="str">
        <f aca="true">IF($B8="","",IF($F8="","No date set",IF($F8&lt;TODAY(),"Overdue by "&amp;TODAY()-$F8&amp;" days","Due in "&amp;$F8-TODAY()&amp;" days")))</f>
        <v>Due in 4 days</v>
      </c>
      <c r="K8" s="15" t="str">
        <f aca="true">IF($B8="","",IF($G8="Broken","Broken. Something downstream needs rethinking.",IF($E8="","No test written. This is a belief, not an assumption.",IF($F8="","No validate-by date. It will never be checked.",IF(AND($G8="Untested",$F8&lt;TODAY()),"Validation overdue by "&amp;TODAY()-$F8&amp;" days.",IF(AND(ISNUMBER($I8),$I8&gt;Thresholds!$B$7),"Not reviewed in "&amp;$I8&amp;" days.",""))))))</f>
        <v/>
      </c>
    </row>
    <row r="9" customFormat="false" ht="25.5" hidden="false" customHeight="true" outlineLevel="0" collapsed="false">
      <c r="A9" s="10" t="str">
        <f aca="false">IF($B9="","","A-"&amp;ROW()-6)</f>
        <v>A-3</v>
      </c>
      <c r="B9" s="11" t="s">
        <v>127</v>
      </c>
      <c r="C9" s="11" t="s">
        <v>50</v>
      </c>
      <c r="D9" s="11" t="s">
        <v>128</v>
      </c>
      <c r="E9" s="11"/>
      <c r="F9" s="12"/>
      <c r="G9" s="11" t="s">
        <v>122</v>
      </c>
      <c r="H9" s="12" t="n">
        <v>46232</v>
      </c>
      <c r="I9" s="14" t="n">
        <f aca="true">IF($H9="","",TODAY()-$H9)</f>
        <v>40</v>
      </c>
      <c r="J9" s="14" t="str">
        <f aca="true">IF($B9="","",IF($F9="","No date set",IF($F9&lt;TODAY(),"Overdue by "&amp;TODAY()-$F9&amp;" days","Due in "&amp;$F9-TODAY()&amp;" days")))</f>
        <v>No date set</v>
      </c>
      <c r="K9" s="15" t="str">
        <f aca="true">IF($B9="","",IF($G9="Broken","Broken. Something downstream needs rethinking.",IF($E9="","No test written. This is a belief, not an assumption.",IF($F9="","No validate-by date. It will never be checked.",IF(AND($G9="Untested",$F9&lt;TODAY()),"Validation overdue by "&amp;TODAY()-$F9&amp;" days.",IF(AND(ISNUMBER($I9),$I9&gt;Thresholds!$B$7),"Not reviewed in "&amp;$I9&amp;" days.",""))))))</f>
        <v>No test written. This is a belief, not an assumption.</v>
      </c>
    </row>
    <row r="10" customFormat="false" ht="25.5" hidden="false" customHeight="true" outlineLevel="0" collapsed="false">
      <c r="A10" s="10" t="str">
        <f aca="false">IF($B10="","","A-"&amp;ROW()-6)</f>
        <v>A-4</v>
      </c>
      <c r="B10" s="11" t="s">
        <v>129</v>
      </c>
      <c r="C10" s="11" t="s">
        <v>61</v>
      </c>
      <c r="D10" s="11" t="s">
        <v>130</v>
      </c>
      <c r="E10" s="11" t="s">
        <v>131</v>
      </c>
      <c r="F10" s="12" t="n">
        <v>46264</v>
      </c>
      <c r="G10" s="11" t="s">
        <v>122</v>
      </c>
      <c r="H10" s="12" t="n">
        <v>46263</v>
      </c>
      <c r="I10" s="14" t="n">
        <f aca="true">IF($H10="","",TODAY()-$H10)</f>
        <v>9</v>
      </c>
      <c r="J10" s="14" t="str">
        <f aca="true">IF($B10="","",IF($F10="","No date set",IF($F10&lt;TODAY(),"Overdue by "&amp;TODAY()-$F10&amp;" days","Due in "&amp;$F10-TODAY()&amp;" days")))</f>
        <v>Overdue by 8 days</v>
      </c>
      <c r="K10" s="15" t="str">
        <f aca="true">IF($B10="","",IF($G10="Broken","Broken. Something downstream needs rethinking.",IF($E10="","No test written. This is a belief, not an assumption.",IF($F10="","No validate-by date. It will never be checked.",IF(AND($G10="Untested",$F10&lt;TODAY()),"Validation overdue by "&amp;TODAY()-$F10&amp;" days.",IF(AND(ISNUMBER($I10),$I10&gt;Thresholds!$B$7),"Not reviewed in "&amp;$I10&amp;" days.",""))))))</f>
        <v>Validation overdue by 8 days.</v>
      </c>
    </row>
    <row r="11" customFormat="false" ht="25.5" hidden="false" customHeight="true" outlineLevel="0" collapsed="false">
      <c r="A11" s="10" t="str">
        <f aca="false">IF($B11="","","A-"&amp;ROW()-6)</f>
        <v/>
      </c>
      <c r="B11" s="11"/>
      <c r="C11" s="11"/>
      <c r="D11" s="11"/>
      <c r="E11" s="11"/>
      <c r="F11" s="12"/>
      <c r="G11" s="11"/>
      <c r="H11" s="12"/>
      <c r="I11" s="14" t="str">
        <f aca="true">IF($H11="","",TODAY()-$H11)</f>
        <v/>
      </c>
      <c r="J11" s="14" t="str">
        <f aca="true">IF($B11="","",IF($F11="","No date set",IF($F11&lt;TODAY(),"Overdue by "&amp;TODAY()-$F11&amp;" days","Due in "&amp;$F11-TODAY()&amp;" days")))</f>
        <v/>
      </c>
      <c r="K11" s="15" t="str">
        <f aca="true">IF($B11="","",IF($G11="Broken","Broken. Something downstream needs rethinking.",IF($E11="","No test written. This is a belief, not an assumption.",IF($F11="","No validate-by date. It will never be checked.",IF(AND($G11="Untested",$F11&lt;TODAY()),"Validation overdue by "&amp;TODAY()-$F11&amp;" days.",IF(AND(ISNUMBER($I11),$I11&gt;Thresholds!$B$7),"Not reviewed in "&amp;$I11&amp;" days.",""))))))</f>
        <v/>
      </c>
    </row>
    <row r="12" customFormat="false" ht="25.5" hidden="false" customHeight="true" outlineLevel="0" collapsed="false">
      <c r="A12" s="10" t="str">
        <f aca="false">IF($B12="","","A-"&amp;ROW()-6)</f>
        <v/>
      </c>
      <c r="B12" s="11"/>
      <c r="C12" s="11"/>
      <c r="D12" s="11"/>
      <c r="E12" s="11"/>
      <c r="F12" s="12"/>
      <c r="G12" s="11"/>
      <c r="H12" s="12"/>
      <c r="I12" s="14" t="str">
        <f aca="true">IF($H12="","",TODAY()-$H12)</f>
        <v/>
      </c>
      <c r="J12" s="14" t="str">
        <f aca="true">IF($B12="","",IF($F12="","No date set",IF($F12&lt;TODAY(),"Overdue by "&amp;TODAY()-$F12&amp;" days","Due in "&amp;$F12-TODAY()&amp;" days")))</f>
        <v/>
      </c>
      <c r="K12" s="15" t="str">
        <f aca="true">IF($B12="","",IF($G12="Broken","Broken. Something downstream needs rethinking.",IF($E12="","No test written. This is a belief, not an assumption.",IF($F12="","No validate-by date. It will never be checked.",IF(AND($G12="Untested",$F12&lt;TODAY()),"Validation overdue by "&amp;TODAY()-$F12&amp;" days.",IF(AND(ISNUMBER($I12),$I12&gt;Thresholds!$B$7),"Not reviewed in "&amp;$I12&amp;" days.",""))))))</f>
        <v/>
      </c>
    </row>
    <row r="13" customFormat="false" ht="25.5" hidden="false" customHeight="true" outlineLevel="0" collapsed="false">
      <c r="A13" s="10" t="str">
        <f aca="false">IF($B13="","","A-"&amp;ROW()-6)</f>
        <v/>
      </c>
      <c r="B13" s="11"/>
      <c r="C13" s="11"/>
      <c r="D13" s="11"/>
      <c r="E13" s="11"/>
      <c r="F13" s="12"/>
      <c r="G13" s="11"/>
      <c r="H13" s="12"/>
      <c r="I13" s="14" t="str">
        <f aca="true">IF($H13="","",TODAY()-$H13)</f>
        <v/>
      </c>
      <c r="J13" s="14" t="str">
        <f aca="true">IF($B13="","",IF($F13="","No date set",IF($F13&lt;TODAY(),"Overdue by "&amp;TODAY()-$F13&amp;" days","Due in "&amp;$F13-TODAY()&amp;" days")))</f>
        <v/>
      </c>
      <c r="K13" s="15" t="str">
        <f aca="true">IF($B13="","",IF($G13="Broken","Broken. Something downstream needs rethinking.",IF($E13="","No test written. This is a belief, not an assumption.",IF($F13="","No validate-by date. It will never be checked.",IF(AND($G13="Untested",$F13&lt;TODAY()),"Validation overdue by "&amp;TODAY()-$F13&amp;" days.",IF(AND(ISNUMBER($I13),$I13&gt;Thresholds!$B$7),"Not reviewed in "&amp;$I13&amp;" days.",""))))))</f>
        <v/>
      </c>
    </row>
    <row r="14" customFormat="false" ht="25.5" hidden="false" customHeight="true" outlineLevel="0" collapsed="false">
      <c r="A14" s="10" t="str">
        <f aca="false">IF($B14="","","A-"&amp;ROW()-6)</f>
        <v/>
      </c>
      <c r="B14" s="11"/>
      <c r="C14" s="11"/>
      <c r="D14" s="11"/>
      <c r="E14" s="11"/>
      <c r="F14" s="12"/>
      <c r="G14" s="11"/>
      <c r="H14" s="12"/>
      <c r="I14" s="14" t="str">
        <f aca="true">IF($H14="","",TODAY()-$H14)</f>
        <v/>
      </c>
      <c r="J14" s="14" t="str">
        <f aca="true">IF($B14="","",IF($F14="","No date set",IF($F14&lt;TODAY(),"Overdue by "&amp;TODAY()-$F14&amp;" days","Due in "&amp;$F14-TODAY()&amp;" days")))</f>
        <v/>
      </c>
      <c r="K14" s="15" t="str">
        <f aca="true">IF($B14="","",IF($G14="Broken","Broken. Something downstream needs rethinking.",IF($E14="","No test written. This is a belief, not an assumption.",IF($F14="","No validate-by date. It will never be checked.",IF(AND($G14="Untested",$F14&lt;TODAY()),"Validation overdue by "&amp;TODAY()-$F14&amp;" days.",IF(AND(ISNUMBER($I14),$I14&gt;Thresholds!$B$7),"Not reviewed in "&amp;$I14&amp;" days.",""))))))</f>
        <v/>
      </c>
    </row>
    <row r="15" customFormat="false" ht="25.5" hidden="false" customHeight="true" outlineLevel="0" collapsed="false">
      <c r="A15" s="10" t="str">
        <f aca="false">IF($B15="","","A-"&amp;ROW()-6)</f>
        <v/>
      </c>
      <c r="B15" s="11"/>
      <c r="C15" s="11"/>
      <c r="D15" s="11"/>
      <c r="E15" s="11"/>
      <c r="F15" s="12"/>
      <c r="G15" s="11"/>
      <c r="H15" s="12"/>
      <c r="I15" s="14" t="str">
        <f aca="true">IF($H15="","",TODAY()-$H15)</f>
        <v/>
      </c>
      <c r="J15" s="14" t="str">
        <f aca="true">IF($B15="","",IF($F15="","No date set",IF($F15&lt;TODAY(),"Overdue by "&amp;TODAY()-$F15&amp;" days","Due in "&amp;$F15-TODAY()&amp;" days")))</f>
        <v/>
      </c>
      <c r="K15" s="15" t="str">
        <f aca="true">IF($B15="","",IF($G15="Broken","Broken. Something downstream needs rethinking.",IF($E15="","No test written. This is a belief, not an assumption.",IF($F15="","No validate-by date. It will never be checked.",IF(AND($G15="Untested",$F15&lt;TODAY()),"Validation overdue by "&amp;TODAY()-$F15&amp;" days.",IF(AND(ISNUMBER($I15),$I15&gt;Thresholds!$B$7),"Not reviewed in "&amp;$I15&amp;" days.",""))))))</f>
        <v/>
      </c>
    </row>
    <row r="16" customFormat="false" ht="25.5" hidden="false" customHeight="true" outlineLevel="0" collapsed="false">
      <c r="A16" s="10" t="str">
        <f aca="false">IF($B16="","","A-"&amp;ROW()-6)</f>
        <v/>
      </c>
      <c r="B16" s="11"/>
      <c r="C16" s="11"/>
      <c r="D16" s="11"/>
      <c r="E16" s="11"/>
      <c r="F16" s="12"/>
      <c r="G16" s="11"/>
      <c r="H16" s="12"/>
      <c r="I16" s="14" t="str">
        <f aca="true">IF($H16="","",TODAY()-$H16)</f>
        <v/>
      </c>
      <c r="J16" s="14" t="str">
        <f aca="true">IF($B16="","",IF($F16="","No date set",IF($F16&lt;TODAY(),"Overdue by "&amp;TODAY()-$F16&amp;" days","Due in "&amp;$F16-TODAY()&amp;" days")))</f>
        <v/>
      </c>
      <c r="K16" s="15" t="str">
        <f aca="true">IF($B16="","",IF($G16="Broken","Broken. Something downstream needs rethinking.",IF($E16="","No test written. This is a belief, not an assumption.",IF($F16="","No validate-by date. It will never be checked.",IF(AND($G16="Untested",$F16&lt;TODAY()),"Validation overdue by "&amp;TODAY()-$F16&amp;" days.",IF(AND(ISNUMBER($I16),$I16&gt;Thresholds!$B$7),"Not reviewed in "&amp;$I16&amp;" days.",""))))))</f>
        <v/>
      </c>
    </row>
    <row r="17" customFormat="false" ht="25.5" hidden="false" customHeight="true" outlineLevel="0" collapsed="false">
      <c r="A17" s="10" t="str">
        <f aca="false">IF($B17="","","A-"&amp;ROW()-6)</f>
        <v/>
      </c>
      <c r="B17" s="11"/>
      <c r="C17" s="11"/>
      <c r="D17" s="11"/>
      <c r="E17" s="11"/>
      <c r="F17" s="12"/>
      <c r="G17" s="11"/>
      <c r="H17" s="12"/>
      <c r="I17" s="14" t="str">
        <f aca="true">IF($H17="","",TODAY()-$H17)</f>
        <v/>
      </c>
      <c r="J17" s="14" t="str">
        <f aca="true">IF($B17="","",IF($F17="","No date set",IF($F17&lt;TODAY(),"Overdue by "&amp;TODAY()-$F17&amp;" days","Due in "&amp;$F17-TODAY()&amp;" days")))</f>
        <v/>
      </c>
      <c r="K17" s="15" t="str">
        <f aca="true">IF($B17="","",IF($G17="Broken","Broken. Something downstream needs rethinking.",IF($E17="","No test written. This is a belief, not an assumption.",IF($F17="","No validate-by date. It will never be checked.",IF(AND($G17="Untested",$F17&lt;TODAY()),"Validation overdue by "&amp;TODAY()-$F17&amp;" days.",IF(AND(ISNUMBER($I17),$I17&gt;Thresholds!$B$7),"Not reviewed in "&amp;$I17&amp;" days.",""))))))</f>
        <v/>
      </c>
    </row>
    <row r="18" customFormat="false" ht="25.5" hidden="false" customHeight="true" outlineLevel="0" collapsed="false">
      <c r="A18" s="10" t="str">
        <f aca="false">IF($B18="","","A-"&amp;ROW()-6)</f>
        <v/>
      </c>
      <c r="B18" s="11"/>
      <c r="C18" s="11"/>
      <c r="D18" s="11"/>
      <c r="E18" s="11"/>
      <c r="F18" s="12"/>
      <c r="G18" s="11"/>
      <c r="H18" s="12"/>
      <c r="I18" s="14" t="str">
        <f aca="true">IF($H18="","",TODAY()-$H18)</f>
        <v/>
      </c>
      <c r="J18" s="14" t="str">
        <f aca="true">IF($B18="","",IF($F18="","No date set",IF($F18&lt;TODAY(),"Overdue by "&amp;TODAY()-$F18&amp;" days","Due in "&amp;$F18-TODAY()&amp;" days")))</f>
        <v/>
      </c>
      <c r="K18" s="15" t="str">
        <f aca="true">IF($B18="","",IF($G18="Broken","Broken. Something downstream needs rethinking.",IF($E18="","No test written. This is a belief, not an assumption.",IF($F18="","No validate-by date. It will never be checked.",IF(AND($G18="Untested",$F18&lt;TODAY()),"Validation overdue by "&amp;TODAY()-$F18&amp;" days.",IF(AND(ISNUMBER($I18),$I18&gt;Thresholds!$B$7),"Not reviewed in "&amp;$I18&amp;" days.",""))))))</f>
        <v/>
      </c>
    </row>
    <row r="19" customFormat="false" ht="25.5" hidden="false" customHeight="true" outlineLevel="0" collapsed="false">
      <c r="A19" s="10" t="str">
        <f aca="false">IF($B19="","","A-"&amp;ROW()-6)</f>
        <v/>
      </c>
      <c r="B19" s="11"/>
      <c r="C19" s="11"/>
      <c r="D19" s="11"/>
      <c r="E19" s="11"/>
      <c r="F19" s="12"/>
      <c r="G19" s="11"/>
      <c r="H19" s="12"/>
      <c r="I19" s="14" t="str">
        <f aca="true">IF($H19="","",TODAY()-$H19)</f>
        <v/>
      </c>
      <c r="J19" s="14" t="str">
        <f aca="true">IF($B19="","",IF($F19="","No date set",IF($F19&lt;TODAY(),"Overdue by "&amp;TODAY()-$F19&amp;" days","Due in "&amp;$F19-TODAY()&amp;" days")))</f>
        <v/>
      </c>
      <c r="K19" s="15" t="str">
        <f aca="true">IF($B19="","",IF($G19="Broken","Broken. Something downstream needs rethinking.",IF($E19="","No test written. This is a belief, not an assumption.",IF($F19="","No validate-by date. It will never be checked.",IF(AND($G19="Untested",$F19&lt;TODAY()),"Validation overdue by "&amp;TODAY()-$F19&amp;" days.",IF(AND(ISNUMBER($I19),$I19&gt;Thresholds!$B$7),"Not reviewed in "&amp;$I19&amp;" days.",""))))))</f>
        <v/>
      </c>
    </row>
    <row r="20" customFormat="false" ht="25.5" hidden="false" customHeight="true" outlineLevel="0" collapsed="false">
      <c r="A20" s="10" t="str">
        <f aca="false">IF($B20="","","A-"&amp;ROW()-6)</f>
        <v/>
      </c>
      <c r="B20" s="11"/>
      <c r="C20" s="11"/>
      <c r="D20" s="11"/>
      <c r="E20" s="11"/>
      <c r="F20" s="12"/>
      <c r="G20" s="11"/>
      <c r="H20" s="12"/>
      <c r="I20" s="14" t="str">
        <f aca="true">IF($H20="","",TODAY()-$H20)</f>
        <v/>
      </c>
      <c r="J20" s="14" t="str">
        <f aca="true">IF($B20="","",IF($F20="","No date set",IF($F20&lt;TODAY(),"Overdue by "&amp;TODAY()-$F20&amp;" days","Due in "&amp;$F20-TODAY()&amp;" days")))</f>
        <v/>
      </c>
      <c r="K20" s="15" t="str">
        <f aca="true">IF($B20="","",IF($G20="Broken","Broken. Something downstream needs rethinking.",IF($E20="","No test written. This is a belief, not an assumption.",IF($F20="","No validate-by date. It will never be checked.",IF(AND($G20="Untested",$F20&lt;TODAY()),"Validation overdue by "&amp;TODAY()-$F20&amp;" days.",IF(AND(ISNUMBER($I20),$I20&gt;Thresholds!$B$7),"Not reviewed in "&amp;$I20&amp;" days.",""))))))</f>
        <v/>
      </c>
    </row>
    <row r="21" customFormat="false" ht="25.5" hidden="false" customHeight="true" outlineLevel="0" collapsed="false">
      <c r="A21" s="10" t="str">
        <f aca="false">IF($B21="","","A-"&amp;ROW()-6)</f>
        <v/>
      </c>
      <c r="B21" s="11"/>
      <c r="C21" s="11"/>
      <c r="D21" s="11"/>
      <c r="E21" s="11"/>
      <c r="F21" s="12"/>
      <c r="G21" s="11"/>
      <c r="H21" s="12"/>
      <c r="I21" s="14" t="str">
        <f aca="true">IF($H21="","",TODAY()-$H21)</f>
        <v/>
      </c>
      <c r="J21" s="14" t="str">
        <f aca="true">IF($B21="","",IF($F21="","No date set",IF($F21&lt;TODAY(),"Overdue by "&amp;TODAY()-$F21&amp;" days","Due in "&amp;$F21-TODAY()&amp;" days")))</f>
        <v/>
      </c>
      <c r="K21" s="15" t="str">
        <f aca="true">IF($B21="","",IF($G21="Broken","Broken. Something downstream needs rethinking.",IF($E21="","No test written. This is a belief, not an assumption.",IF($F21="","No validate-by date. It will never be checked.",IF(AND($G21="Untested",$F21&lt;TODAY()),"Validation overdue by "&amp;TODAY()-$F21&amp;" days.",IF(AND(ISNUMBER($I21),$I21&gt;Thresholds!$B$7),"Not reviewed in "&amp;$I21&amp;" days.",""))))))</f>
        <v/>
      </c>
    </row>
    <row r="22" customFormat="false" ht="25.5" hidden="false" customHeight="true" outlineLevel="0" collapsed="false">
      <c r="A22" s="10" t="str">
        <f aca="false">IF($B22="","","A-"&amp;ROW()-6)</f>
        <v/>
      </c>
      <c r="B22" s="11"/>
      <c r="C22" s="11"/>
      <c r="D22" s="11"/>
      <c r="E22" s="11"/>
      <c r="F22" s="12"/>
      <c r="G22" s="11"/>
      <c r="H22" s="12"/>
      <c r="I22" s="14" t="str">
        <f aca="true">IF($H22="","",TODAY()-$H22)</f>
        <v/>
      </c>
      <c r="J22" s="14" t="str">
        <f aca="true">IF($B22="","",IF($F22="","No date set",IF($F22&lt;TODAY(),"Overdue by "&amp;TODAY()-$F22&amp;" days","Due in "&amp;$F22-TODAY()&amp;" days")))</f>
        <v/>
      </c>
      <c r="K22" s="15" t="str">
        <f aca="true">IF($B22="","",IF($G22="Broken","Broken. Something downstream needs rethinking.",IF($E22="","No test written. This is a belief, not an assumption.",IF($F22="","No validate-by date. It will never be checked.",IF(AND($G22="Untested",$F22&lt;TODAY()),"Validation overdue by "&amp;TODAY()-$F22&amp;" days.",IF(AND(ISNUMBER($I22),$I22&gt;Thresholds!$B$7),"Not reviewed in "&amp;$I22&amp;" days.",""))))))</f>
        <v/>
      </c>
    </row>
    <row r="23" customFormat="false" ht="25.5" hidden="false" customHeight="true" outlineLevel="0" collapsed="false">
      <c r="A23" s="10" t="str">
        <f aca="false">IF($B23="","","A-"&amp;ROW()-6)</f>
        <v/>
      </c>
      <c r="B23" s="11"/>
      <c r="C23" s="11"/>
      <c r="D23" s="11"/>
      <c r="E23" s="11"/>
      <c r="F23" s="12"/>
      <c r="G23" s="11"/>
      <c r="H23" s="12"/>
      <c r="I23" s="14" t="str">
        <f aca="true">IF($H23="","",TODAY()-$H23)</f>
        <v/>
      </c>
      <c r="J23" s="14" t="str">
        <f aca="true">IF($B23="","",IF($F23="","No date set",IF($F23&lt;TODAY(),"Overdue by "&amp;TODAY()-$F23&amp;" days","Due in "&amp;$F23-TODAY()&amp;" days")))</f>
        <v/>
      </c>
      <c r="K23" s="15" t="str">
        <f aca="true">IF($B23="","",IF($G23="Broken","Broken. Something downstream needs rethinking.",IF($E23="","No test written. This is a belief, not an assumption.",IF($F23="","No validate-by date. It will never be checked.",IF(AND($G23="Untested",$F23&lt;TODAY()),"Validation overdue by "&amp;TODAY()-$F23&amp;" days.",IF(AND(ISNUMBER($I23),$I23&gt;Thresholds!$B$7),"Not reviewed in "&amp;$I23&amp;" days.",""))))))</f>
        <v/>
      </c>
    </row>
    <row r="24" customFormat="false" ht="25.5" hidden="false" customHeight="true" outlineLevel="0" collapsed="false">
      <c r="A24" s="10" t="str">
        <f aca="false">IF($B24="","","A-"&amp;ROW()-6)</f>
        <v/>
      </c>
      <c r="B24" s="11"/>
      <c r="C24" s="11"/>
      <c r="D24" s="11"/>
      <c r="E24" s="11"/>
      <c r="F24" s="12"/>
      <c r="G24" s="11"/>
      <c r="H24" s="12"/>
      <c r="I24" s="14" t="str">
        <f aca="true">IF($H24="","",TODAY()-$H24)</f>
        <v/>
      </c>
      <c r="J24" s="14" t="str">
        <f aca="true">IF($B24="","",IF($F24="","No date set",IF($F24&lt;TODAY(),"Overdue by "&amp;TODAY()-$F24&amp;" days","Due in "&amp;$F24-TODAY()&amp;" days")))</f>
        <v/>
      </c>
      <c r="K24" s="15" t="str">
        <f aca="true">IF($B24="","",IF($G24="Broken","Broken. Something downstream needs rethinking.",IF($E24="","No test written. This is a belief, not an assumption.",IF($F24="","No validate-by date. It will never be checked.",IF(AND($G24="Untested",$F24&lt;TODAY()),"Validation overdue by "&amp;TODAY()-$F24&amp;" days.",IF(AND(ISNUMBER($I24),$I24&gt;Thresholds!$B$7),"Not reviewed in "&amp;$I24&amp;" days.",""))))))</f>
        <v/>
      </c>
    </row>
    <row r="25" customFormat="false" ht="25.5" hidden="false" customHeight="true" outlineLevel="0" collapsed="false">
      <c r="A25" s="10" t="str">
        <f aca="false">IF($B25="","","A-"&amp;ROW()-6)</f>
        <v/>
      </c>
      <c r="B25" s="11"/>
      <c r="C25" s="11"/>
      <c r="D25" s="11"/>
      <c r="E25" s="11"/>
      <c r="F25" s="12"/>
      <c r="G25" s="11"/>
      <c r="H25" s="12"/>
      <c r="I25" s="14" t="str">
        <f aca="true">IF($H25="","",TODAY()-$H25)</f>
        <v/>
      </c>
      <c r="J25" s="14" t="str">
        <f aca="true">IF($B25="","",IF($F25="","No date set",IF($F25&lt;TODAY(),"Overdue by "&amp;TODAY()-$F25&amp;" days","Due in "&amp;$F25-TODAY()&amp;" days")))</f>
        <v/>
      </c>
      <c r="K25" s="15" t="str">
        <f aca="true">IF($B25="","",IF($G25="Broken","Broken. Something downstream needs rethinking.",IF($E25="","No test written. This is a belief, not an assumption.",IF($F25="","No validate-by date. It will never be checked.",IF(AND($G25="Untested",$F25&lt;TODAY()),"Validation overdue by "&amp;TODAY()-$F25&amp;" days.",IF(AND(ISNUMBER($I25),$I25&gt;Thresholds!$B$7),"Not reviewed in "&amp;$I25&amp;" days.",""))))))</f>
        <v/>
      </c>
    </row>
    <row r="26" customFormat="false" ht="25.5" hidden="false" customHeight="true" outlineLevel="0" collapsed="false">
      <c r="A26" s="10" t="str">
        <f aca="false">IF($B26="","","A-"&amp;ROW()-6)</f>
        <v/>
      </c>
      <c r="B26" s="11"/>
      <c r="C26" s="11"/>
      <c r="D26" s="11"/>
      <c r="E26" s="11"/>
      <c r="F26" s="12"/>
      <c r="G26" s="11"/>
      <c r="H26" s="12"/>
      <c r="I26" s="14" t="str">
        <f aca="true">IF($H26="","",TODAY()-$H26)</f>
        <v/>
      </c>
      <c r="J26" s="14" t="str">
        <f aca="true">IF($B26="","",IF($F26="","No date set",IF($F26&lt;TODAY(),"Overdue by "&amp;TODAY()-$F26&amp;" days","Due in "&amp;$F26-TODAY()&amp;" days")))</f>
        <v/>
      </c>
      <c r="K26" s="15" t="str">
        <f aca="true">IF($B26="","",IF($G26="Broken","Broken. Something downstream needs rethinking.",IF($E26="","No test written. This is a belief, not an assumption.",IF($F26="","No validate-by date. It will never be checked.",IF(AND($G26="Untested",$F26&lt;TODAY()),"Validation overdue by "&amp;TODAY()-$F26&amp;" days.",IF(AND(ISNUMBER($I26),$I26&gt;Thresholds!$B$7),"Not reviewed in "&amp;$I26&amp;" days.",""))))))</f>
        <v/>
      </c>
    </row>
    <row r="27" customFormat="false" ht="25.5" hidden="false" customHeight="true" outlineLevel="0" collapsed="false">
      <c r="A27" s="10" t="str">
        <f aca="false">IF($B27="","","A-"&amp;ROW()-6)</f>
        <v/>
      </c>
      <c r="B27" s="11"/>
      <c r="C27" s="11"/>
      <c r="D27" s="11"/>
      <c r="E27" s="11"/>
      <c r="F27" s="12"/>
      <c r="G27" s="11"/>
      <c r="H27" s="12"/>
      <c r="I27" s="14" t="str">
        <f aca="true">IF($H27="","",TODAY()-$H27)</f>
        <v/>
      </c>
      <c r="J27" s="14" t="str">
        <f aca="true">IF($B27="","",IF($F27="","No date set",IF($F27&lt;TODAY(),"Overdue by "&amp;TODAY()-$F27&amp;" days","Due in "&amp;$F27-TODAY()&amp;" days")))</f>
        <v/>
      </c>
      <c r="K27" s="15" t="str">
        <f aca="true">IF($B27="","",IF($G27="Broken","Broken. Something downstream needs rethinking.",IF($E27="","No test written. This is a belief, not an assumption.",IF($F27="","No validate-by date. It will never be checked.",IF(AND($G27="Untested",$F27&lt;TODAY()),"Validation overdue by "&amp;TODAY()-$F27&amp;" days.",IF(AND(ISNUMBER($I27),$I27&gt;Thresholds!$B$7),"Not reviewed in "&amp;$I27&amp;" days.",""))))))</f>
        <v/>
      </c>
    </row>
    <row r="28" customFormat="false" ht="25.5" hidden="false" customHeight="true" outlineLevel="0" collapsed="false">
      <c r="A28" s="10" t="str">
        <f aca="false">IF($B28="","","A-"&amp;ROW()-6)</f>
        <v/>
      </c>
      <c r="B28" s="11"/>
      <c r="C28" s="11"/>
      <c r="D28" s="11"/>
      <c r="E28" s="11"/>
      <c r="F28" s="12"/>
      <c r="G28" s="11"/>
      <c r="H28" s="12"/>
      <c r="I28" s="14" t="str">
        <f aca="true">IF($H28="","",TODAY()-$H28)</f>
        <v/>
      </c>
      <c r="J28" s="14" t="str">
        <f aca="true">IF($B28="","",IF($F28="","No date set",IF($F28&lt;TODAY(),"Overdue by "&amp;TODAY()-$F28&amp;" days","Due in "&amp;$F28-TODAY()&amp;" days")))</f>
        <v/>
      </c>
      <c r="K28" s="15" t="str">
        <f aca="true">IF($B28="","",IF($G28="Broken","Broken. Something downstream needs rethinking.",IF($E28="","No test written. This is a belief, not an assumption.",IF($F28="","No validate-by date. It will never be checked.",IF(AND($G28="Untested",$F28&lt;TODAY()),"Validation overdue by "&amp;TODAY()-$F28&amp;" days.",IF(AND(ISNUMBER($I28),$I28&gt;Thresholds!$B$7),"Not reviewed in "&amp;$I28&amp;" days.",""))))))</f>
        <v/>
      </c>
    </row>
    <row r="29" customFormat="false" ht="25.5" hidden="false" customHeight="true" outlineLevel="0" collapsed="false">
      <c r="A29" s="10" t="str">
        <f aca="false">IF($B29="","","A-"&amp;ROW()-6)</f>
        <v/>
      </c>
      <c r="B29" s="11"/>
      <c r="C29" s="11"/>
      <c r="D29" s="11"/>
      <c r="E29" s="11"/>
      <c r="F29" s="12"/>
      <c r="G29" s="11"/>
      <c r="H29" s="12"/>
      <c r="I29" s="14" t="str">
        <f aca="true">IF($H29="","",TODAY()-$H29)</f>
        <v/>
      </c>
      <c r="J29" s="14" t="str">
        <f aca="true">IF($B29="","",IF($F29="","No date set",IF($F29&lt;TODAY(),"Overdue by "&amp;TODAY()-$F29&amp;" days","Due in "&amp;$F29-TODAY()&amp;" days")))</f>
        <v/>
      </c>
      <c r="K29" s="15" t="str">
        <f aca="true">IF($B29="","",IF($G29="Broken","Broken. Something downstream needs rethinking.",IF($E29="","No test written. This is a belief, not an assumption.",IF($F29="","No validate-by date. It will never be checked.",IF(AND($G29="Untested",$F29&lt;TODAY()),"Validation overdue by "&amp;TODAY()-$F29&amp;" days.",IF(AND(ISNUMBER($I29),$I29&gt;Thresholds!$B$7),"Not reviewed in "&amp;$I29&amp;" days.",""))))))</f>
        <v/>
      </c>
    </row>
    <row r="30" customFormat="false" ht="25.5" hidden="false" customHeight="true" outlineLevel="0" collapsed="false">
      <c r="A30" s="10" t="str">
        <f aca="false">IF($B30="","","A-"&amp;ROW()-6)</f>
        <v/>
      </c>
      <c r="B30" s="11"/>
      <c r="C30" s="11"/>
      <c r="D30" s="11"/>
      <c r="E30" s="11"/>
      <c r="F30" s="12"/>
      <c r="G30" s="11"/>
      <c r="H30" s="12"/>
      <c r="I30" s="14" t="str">
        <f aca="true">IF($H30="","",TODAY()-$H30)</f>
        <v/>
      </c>
      <c r="J30" s="14" t="str">
        <f aca="true">IF($B30="","",IF($F30="","No date set",IF($F30&lt;TODAY(),"Overdue by "&amp;TODAY()-$F30&amp;" days","Due in "&amp;$F30-TODAY()&amp;" days")))</f>
        <v/>
      </c>
      <c r="K30" s="15" t="str">
        <f aca="true">IF($B30="","",IF($G30="Broken","Broken. Something downstream needs rethinking.",IF($E30="","No test written. This is a belief, not an assumption.",IF($F30="","No validate-by date. It will never be checked.",IF(AND($G30="Untested",$F30&lt;TODAY()),"Validation overdue by "&amp;TODAY()-$F30&amp;" days.",IF(AND(ISNUMBER($I30),$I30&gt;Thresholds!$B$7),"Not reviewed in "&amp;$I30&amp;" days.",""))))))</f>
        <v/>
      </c>
    </row>
    <row r="31" customFormat="false" ht="25.5" hidden="false" customHeight="true" outlineLevel="0" collapsed="false">
      <c r="A31" s="10" t="str">
        <f aca="false">IF($B31="","","A-"&amp;ROW()-6)</f>
        <v/>
      </c>
      <c r="B31" s="11"/>
      <c r="C31" s="11"/>
      <c r="D31" s="11"/>
      <c r="E31" s="11"/>
      <c r="F31" s="12"/>
      <c r="G31" s="11"/>
      <c r="H31" s="12"/>
      <c r="I31" s="14" t="str">
        <f aca="true">IF($H31="","",TODAY()-$H31)</f>
        <v/>
      </c>
      <c r="J31" s="14" t="str">
        <f aca="true">IF($B31="","",IF($F31="","No date set",IF($F31&lt;TODAY(),"Overdue by "&amp;TODAY()-$F31&amp;" days","Due in "&amp;$F31-TODAY()&amp;" days")))</f>
        <v/>
      </c>
      <c r="K31" s="15" t="str">
        <f aca="true">IF($B31="","",IF($G31="Broken","Broken. Something downstream needs rethinking.",IF($E31="","No test written. This is a belief, not an assumption.",IF($F31="","No validate-by date. It will never be checked.",IF(AND($G31="Untested",$F31&lt;TODAY()),"Validation overdue by "&amp;TODAY()-$F31&amp;" days.",IF(AND(ISNUMBER($I31),$I31&gt;Thresholds!$B$7),"Not reviewed in "&amp;$I31&amp;" days.",""))))))</f>
        <v/>
      </c>
    </row>
    <row r="32" customFormat="false" ht="25.5" hidden="false" customHeight="true" outlineLevel="0" collapsed="false">
      <c r="A32" s="10" t="str">
        <f aca="false">IF($B32="","","A-"&amp;ROW()-6)</f>
        <v/>
      </c>
      <c r="B32" s="11"/>
      <c r="C32" s="11"/>
      <c r="D32" s="11"/>
      <c r="E32" s="11"/>
      <c r="F32" s="12"/>
      <c r="G32" s="11"/>
      <c r="H32" s="12"/>
      <c r="I32" s="14" t="str">
        <f aca="true">IF($H32="","",TODAY()-$H32)</f>
        <v/>
      </c>
      <c r="J32" s="14" t="str">
        <f aca="true">IF($B32="","",IF($F32="","No date set",IF($F32&lt;TODAY(),"Overdue by "&amp;TODAY()-$F32&amp;" days","Due in "&amp;$F32-TODAY()&amp;" days")))</f>
        <v/>
      </c>
      <c r="K32" s="15" t="str">
        <f aca="true">IF($B32="","",IF($G32="Broken","Broken. Something downstream needs rethinking.",IF($E32="","No test written. This is a belief, not an assumption.",IF($F32="","No validate-by date. It will never be checked.",IF(AND($G32="Untested",$F32&lt;TODAY()),"Validation overdue by "&amp;TODAY()-$F32&amp;" days.",IF(AND(ISNUMBER($I32),$I32&gt;Thresholds!$B$7),"Not reviewed in "&amp;$I32&amp;" days.",""))))))</f>
        <v/>
      </c>
    </row>
    <row r="33" customFormat="false" ht="25.5" hidden="false" customHeight="true" outlineLevel="0" collapsed="false">
      <c r="A33" s="10" t="str">
        <f aca="false">IF($B33="","","A-"&amp;ROW()-6)</f>
        <v/>
      </c>
      <c r="B33" s="11"/>
      <c r="C33" s="11"/>
      <c r="D33" s="11"/>
      <c r="E33" s="11"/>
      <c r="F33" s="12"/>
      <c r="G33" s="11"/>
      <c r="H33" s="12"/>
      <c r="I33" s="14" t="str">
        <f aca="true">IF($H33="","",TODAY()-$H33)</f>
        <v/>
      </c>
      <c r="J33" s="14" t="str">
        <f aca="true">IF($B33="","",IF($F33="","No date set",IF($F33&lt;TODAY(),"Overdue by "&amp;TODAY()-$F33&amp;" days","Due in "&amp;$F33-TODAY()&amp;" days")))</f>
        <v/>
      </c>
      <c r="K33" s="15" t="str">
        <f aca="true">IF($B33="","",IF($G33="Broken","Broken. Something downstream needs rethinking.",IF($E33="","No test written. This is a belief, not an assumption.",IF($F33="","No validate-by date. It will never be checked.",IF(AND($G33="Untested",$F33&lt;TODAY()),"Validation overdue by "&amp;TODAY()-$F33&amp;" days.",IF(AND(ISNUMBER($I33),$I33&gt;Thresholds!$B$7),"Not reviewed in "&amp;$I33&amp;" days.",""))))))</f>
        <v/>
      </c>
    </row>
    <row r="34" customFormat="false" ht="25.5" hidden="false" customHeight="true" outlineLevel="0" collapsed="false">
      <c r="A34" s="10" t="str">
        <f aca="false">IF($B34="","","A-"&amp;ROW()-6)</f>
        <v/>
      </c>
      <c r="B34" s="11"/>
      <c r="C34" s="11"/>
      <c r="D34" s="11"/>
      <c r="E34" s="11"/>
      <c r="F34" s="12"/>
      <c r="G34" s="11"/>
      <c r="H34" s="12"/>
      <c r="I34" s="14" t="str">
        <f aca="true">IF($H34="","",TODAY()-$H34)</f>
        <v/>
      </c>
      <c r="J34" s="14" t="str">
        <f aca="true">IF($B34="","",IF($F34="","No date set",IF($F34&lt;TODAY(),"Overdue by "&amp;TODAY()-$F34&amp;" days","Due in "&amp;$F34-TODAY()&amp;" days")))</f>
        <v/>
      </c>
      <c r="K34" s="15" t="str">
        <f aca="true">IF($B34="","",IF($G34="Broken","Broken. Something downstream needs rethinking.",IF($E34="","No test written. This is a belief, not an assumption.",IF($F34="","No validate-by date. It will never be checked.",IF(AND($G34="Untested",$F34&lt;TODAY()),"Validation overdue by "&amp;TODAY()-$F34&amp;" days.",IF(AND(ISNUMBER($I34),$I34&gt;Thresholds!$B$7),"Not reviewed in "&amp;$I34&amp;" days.",""))))))</f>
        <v/>
      </c>
    </row>
    <row r="35" customFormat="false" ht="25.5" hidden="false" customHeight="true" outlineLevel="0" collapsed="false">
      <c r="A35" s="10" t="str">
        <f aca="false">IF($B35="","","A-"&amp;ROW()-6)</f>
        <v/>
      </c>
      <c r="B35" s="11"/>
      <c r="C35" s="11"/>
      <c r="D35" s="11"/>
      <c r="E35" s="11"/>
      <c r="F35" s="12"/>
      <c r="G35" s="11"/>
      <c r="H35" s="12"/>
      <c r="I35" s="14" t="str">
        <f aca="true">IF($H35="","",TODAY()-$H35)</f>
        <v/>
      </c>
      <c r="J35" s="14" t="str">
        <f aca="true">IF($B35="","",IF($F35="","No date set",IF($F35&lt;TODAY(),"Overdue by "&amp;TODAY()-$F35&amp;" days","Due in "&amp;$F35-TODAY()&amp;" days")))</f>
        <v/>
      </c>
      <c r="K35" s="15" t="str">
        <f aca="true">IF($B35="","",IF($G35="Broken","Broken. Something downstream needs rethinking.",IF($E35="","No test written. This is a belief, not an assumption.",IF($F35="","No validate-by date. It will never be checked.",IF(AND($G35="Untested",$F35&lt;TODAY()),"Validation overdue by "&amp;TODAY()-$F35&amp;" days.",IF(AND(ISNUMBER($I35),$I35&gt;Thresholds!$B$7),"Not reviewed in "&amp;$I35&amp;" days.",""))))))</f>
        <v/>
      </c>
    </row>
    <row r="36" customFormat="false" ht="25.5" hidden="false" customHeight="true" outlineLevel="0" collapsed="false">
      <c r="A36" s="10" t="str">
        <f aca="false">IF($B36="","","A-"&amp;ROW()-6)</f>
        <v/>
      </c>
      <c r="B36" s="11"/>
      <c r="C36" s="11"/>
      <c r="D36" s="11"/>
      <c r="E36" s="11"/>
      <c r="F36" s="12"/>
      <c r="G36" s="11"/>
      <c r="H36" s="12"/>
      <c r="I36" s="14" t="str">
        <f aca="true">IF($H36="","",TODAY()-$H36)</f>
        <v/>
      </c>
      <c r="J36" s="14" t="str">
        <f aca="true">IF($B36="","",IF($F36="","No date set",IF($F36&lt;TODAY(),"Overdue by "&amp;TODAY()-$F36&amp;" days","Due in "&amp;$F36-TODAY()&amp;" days")))</f>
        <v/>
      </c>
      <c r="K36" s="15" t="str">
        <f aca="true">IF($B36="","",IF($G36="Broken","Broken. Something downstream needs rethinking.",IF($E36="","No test written. This is a belief, not an assumption.",IF($F36="","No validate-by date. It will never be checked.",IF(AND($G36="Untested",$F36&lt;TODAY()),"Validation overdue by "&amp;TODAY()-$F36&amp;" days.",IF(AND(ISNUMBER($I36),$I36&gt;Thresholds!$B$7),"Not reviewed in "&amp;$I36&amp;" days.",""))))))</f>
        <v/>
      </c>
    </row>
    <row r="37" customFormat="false" ht="25.5" hidden="false" customHeight="true" outlineLevel="0" collapsed="false">
      <c r="A37" s="10" t="str">
        <f aca="false">IF($B37="","","A-"&amp;ROW()-6)</f>
        <v/>
      </c>
      <c r="B37" s="11"/>
      <c r="C37" s="11"/>
      <c r="D37" s="11"/>
      <c r="E37" s="11"/>
      <c r="F37" s="12"/>
      <c r="G37" s="11"/>
      <c r="H37" s="12"/>
      <c r="I37" s="14" t="str">
        <f aca="true">IF($H37="","",TODAY()-$H37)</f>
        <v/>
      </c>
      <c r="J37" s="14" t="str">
        <f aca="true">IF($B37="","",IF($F37="","No date set",IF($F37&lt;TODAY(),"Overdue by "&amp;TODAY()-$F37&amp;" days","Due in "&amp;$F37-TODAY()&amp;" days")))</f>
        <v/>
      </c>
      <c r="K37" s="15" t="str">
        <f aca="true">IF($B37="","",IF($G37="Broken","Broken. Something downstream needs rethinking.",IF($E37="","No test written. This is a belief, not an assumption.",IF($F37="","No validate-by date. It will never be checked.",IF(AND($G37="Untested",$F37&lt;TODAY()),"Validation overdue by "&amp;TODAY()-$F37&amp;" days.",IF(AND(ISNUMBER($I37),$I37&gt;Thresholds!$B$7),"Not reviewed in "&amp;$I37&amp;" days.",""))))))</f>
        <v/>
      </c>
    </row>
    <row r="38" customFormat="false" ht="25.5" hidden="false" customHeight="true" outlineLevel="0" collapsed="false">
      <c r="A38" s="10" t="str">
        <f aca="false">IF($B38="","","A-"&amp;ROW()-6)</f>
        <v/>
      </c>
      <c r="B38" s="11"/>
      <c r="C38" s="11"/>
      <c r="D38" s="11"/>
      <c r="E38" s="11"/>
      <c r="F38" s="12"/>
      <c r="G38" s="11"/>
      <c r="H38" s="12"/>
      <c r="I38" s="14" t="str">
        <f aca="true">IF($H38="","",TODAY()-$H38)</f>
        <v/>
      </c>
      <c r="J38" s="14" t="str">
        <f aca="true">IF($B38="","",IF($F38="","No date set",IF($F38&lt;TODAY(),"Overdue by "&amp;TODAY()-$F38&amp;" days","Due in "&amp;$F38-TODAY()&amp;" days")))</f>
        <v/>
      </c>
      <c r="K38" s="15" t="str">
        <f aca="true">IF($B38="","",IF($G38="Broken","Broken. Something downstream needs rethinking.",IF($E38="","No test written. This is a belief, not an assumption.",IF($F38="","No validate-by date. It will never be checked.",IF(AND($G38="Untested",$F38&lt;TODAY()),"Validation overdue by "&amp;TODAY()-$F38&amp;" days.",IF(AND(ISNUMBER($I38),$I38&gt;Thresholds!$B$7),"Not reviewed in "&amp;$I38&amp;" days.",""))))))</f>
        <v/>
      </c>
    </row>
    <row r="39" customFormat="false" ht="25.5" hidden="false" customHeight="true" outlineLevel="0" collapsed="false">
      <c r="A39" s="10" t="str">
        <f aca="false">IF($B39="","","A-"&amp;ROW()-6)</f>
        <v/>
      </c>
      <c r="B39" s="11"/>
      <c r="C39" s="11"/>
      <c r="D39" s="11"/>
      <c r="E39" s="11"/>
      <c r="F39" s="12"/>
      <c r="G39" s="11"/>
      <c r="H39" s="12"/>
      <c r="I39" s="14" t="str">
        <f aca="true">IF($H39="","",TODAY()-$H39)</f>
        <v/>
      </c>
      <c r="J39" s="14" t="str">
        <f aca="true">IF($B39="","",IF($F39="","No date set",IF($F39&lt;TODAY(),"Overdue by "&amp;TODAY()-$F39&amp;" days","Due in "&amp;$F39-TODAY()&amp;" days")))</f>
        <v/>
      </c>
      <c r="K39" s="15" t="str">
        <f aca="true">IF($B39="","",IF($G39="Broken","Broken. Something downstream needs rethinking.",IF($E39="","No test written. This is a belief, not an assumption.",IF($F39="","No validate-by date. It will never be checked.",IF(AND($G39="Untested",$F39&lt;TODAY()),"Validation overdue by "&amp;TODAY()-$F39&amp;" days.",IF(AND(ISNUMBER($I39),$I39&gt;Thresholds!$B$7),"Not reviewed in "&amp;$I39&amp;" days.",""))))))</f>
        <v/>
      </c>
    </row>
    <row r="40" customFormat="false" ht="25.5" hidden="false" customHeight="true" outlineLevel="0" collapsed="false">
      <c r="A40" s="10" t="str">
        <f aca="false">IF($B40="","","A-"&amp;ROW()-6)</f>
        <v/>
      </c>
      <c r="B40" s="11"/>
      <c r="C40" s="11"/>
      <c r="D40" s="11"/>
      <c r="E40" s="11"/>
      <c r="F40" s="12"/>
      <c r="G40" s="11"/>
      <c r="H40" s="12"/>
      <c r="I40" s="14" t="str">
        <f aca="true">IF($H40="","",TODAY()-$H40)</f>
        <v/>
      </c>
      <c r="J40" s="14" t="str">
        <f aca="true">IF($B40="","",IF($F40="","No date set",IF($F40&lt;TODAY(),"Overdue by "&amp;TODAY()-$F40&amp;" days","Due in "&amp;$F40-TODAY()&amp;" days")))</f>
        <v/>
      </c>
      <c r="K40" s="15" t="str">
        <f aca="true">IF($B40="","",IF($G40="Broken","Broken. Something downstream needs rethinking.",IF($E40="","No test written. This is a belief, not an assumption.",IF($F40="","No validate-by date. It will never be checked.",IF(AND($G40="Untested",$F40&lt;TODAY()),"Validation overdue by "&amp;TODAY()-$F40&amp;" days.",IF(AND(ISNUMBER($I40),$I40&gt;Thresholds!$B$7),"Not reviewed in "&amp;$I40&amp;" days.",""))))))</f>
        <v/>
      </c>
    </row>
    <row r="41" customFormat="false" ht="25.5" hidden="false" customHeight="true" outlineLevel="0" collapsed="false">
      <c r="A41" s="10" t="str">
        <f aca="false">IF($B41="","","A-"&amp;ROW()-6)</f>
        <v/>
      </c>
      <c r="B41" s="11"/>
      <c r="C41" s="11"/>
      <c r="D41" s="11"/>
      <c r="E41" s="11"/>
      <c r="F41" s="12"/>
      <c r="G41" s="11"/>
      <c r="H41" s="12"/>
      <c r="I41" s="14" t="str">
        <f aca="true">IF($H41="","",TODAY()-$H41)</f>
        <v/>
      </c>
      <c r="J41" s="14" t="str">
        <f aca="true">IF($B41="","",IF($F41="","No date set",IF($F41&lt;TODAY(),"Overdue by "&amp;TODAY()-$F41&amp;" days","Due in "&amp;$F41-TODAY()&amp;" days")))</f>
        <v/>
      </c>
      <c r="K41" s="15" t="str">
        <f aca="true">IF($B41="","",IF($G41="Broken","Broken. Something downstream needs rethinking.",IF($E41="","No test written. This is a belief, not an assumption.",IF($F41="","No validate-by date. It will never be checked.",IF(AND($G41="Untested",$F41&lt;TODAY()),"Validation overdue by "&amp;TODAY()-$F41&amp;" days.",IF(AND(ISNUMBER($I41),$I41&gt;Thresholds!$B$7),"Not reviewed in "&amp;$I41&amp;" days.",""))))))</f>
        <v/>
      </c>
    </row>
    <row r="42" customFormat="false" ht="25.5" hidden="false" customHeight="true" outlineLevel="0" collapsed="false">
      <c r="A42" s="10" t="str">
        <f aca="false">IF($B42="","","A-"&amp;ROW()-6)</f>
        <v/>
      </c>
      <c r="B42" s="11"/>
      <c r="C42" s="11"/>
      <c r="D42" s="11"/>
      <c r="E42" s="11"/>
      <c r="F42" s="12"/>
      <c r="G42" s="11"/>
      <c r="H42" s="12"/>
      <c r="I42" s="14" t="str">
        <f aca="true">IF($H42="","",TODAY()-$H42)</f>
        <v/>
      </c>
      <c r="J42" s="14" t="str">
        <f aca="true">IF($B42="","",IF($F42="","No date set",IF($F42&lt;TODAY(),"Overdue by "&amp;TODAY()-$F42&amp;" days","Due in "&amp;$F42-TODAY()&amp;" days")))</f>
        <v/>
      </c>
      <c r="K42" s="15" t="str">
        <f aca="true">IF($B42="","",IF($G42="Broken","Broken. Something downstream needs rethinking.",IF($E42="","No test written. This is a belief, not an assumption.",IF($F42="","No validate-by date. It will never be checked.",IF(AND($G42="Untested",$F42&lt;TODAY()),"Validation overdue by "&amp;TODAY()-$F42&amp;" days.",IF(AND(ISNUMBER($I42),$I42&gt;Thresholds!$B$7),"Not reviewed in "&amp;$I42&amp;" days.",""))))))</f>
        <v/>
      </c>
    </row>
    <row r="43" customFormat="false" ht="25.5" hidden="false" customHeight="true" outlineLevel="0" collapsed="false">
      <c r="A43" s="10" t="str">
        <f aca="false">IF($B43="","","A-"&amp;ROW()-6)</f>
        <v/>
      </c>
      <c r="B43" s="11"/>
      <c r="C43" s="11"/>
      <c r="D43" s="11"/>
      <c r="E43" s="11"/>
      <c r="F43" s="12"/>
      <c r="G43" s="11"/>
      <c r="H43" s="12"/>
      <c r="I43" s="14" t="str">
        <f aca="true">IF($H43="","",TODAY()-$H43)</f>
        <v/>
      </c>
      <c r="J43" s="14" t="str">
        <f aca="true">IF($B43="","",IF($F43="","No date set",IF($F43&lt;TODAY(),"Overdue by "&amp;TODAY()-$F43&amp;" days","Due in "&amp;$F43-TODAY()&amp;" days")))</f>
        <v/>
      </c>
      <c r="K43" s="15" t="str">
        <f aca="true">IF($B43="","",IF($G43="Broken","Broken. Something downstream needs rethinking.",IF($E43="","No test written. This is a belief, not an assumption.",IF($F43="","No validate-by date. It will never be checked.",IF(AND($G43="Untested",$F43&lt;TODAY()),"Validation overdue by "&amp;TODAY()-$F43&amp;" days.",IF(AND(ISNUMBER($I43),$I43&gt;Thresholds!$B$7),"Not reviewed in "&amp;$I43&amp;" days.",""))))))</f>
        <v/>
      </c>
    </row>
    <row r="44" customFormat="false" ht="25.5" hidden="false" customHeight="true" outlineLevel="0" collapsed="false">
      <c r="A44" s="10" t="str">
        <f aca="false">IF($B44="","","A-"&amp;ROW()-6)</f>
        <v/>
      </c>
      <c r="B44" s="11"/>
      <c r="C44" s="11"/>
      <c r="D44" s="11"/>
      <c r="E44" s="11"/>
      <c r="F44" s="12"/>
      <c r="G44" s="11"/>
      <c r="H44" s="12"/>
      <c r="I44" s="14" t="str">
        <f aca="true">IF($H44="","",TODAY()-$H44)</f>
        <v/>
      </c>
      <c r="J44" s="14" t="str">
        <f aca="true">IF($B44="","",IF($F44="","No date set",IF($F44&lt;TODAY(),"Overdue by "&amp;TODAY()-$F44&amp;" days","Due in "&amp;$F44-TODAY()&amp;" days")))</f>
        <v/>
      </c>
      <c r="K44" s="15" t="str">
        <f aca="true">IF($B44="","",IF($G44="Broken","Broken. Something downstream needs rethinking.",IF($E44="","No test written. This is a belief, not an assumption.",IF($F44="","No validate-by date. It will never be checked.",IF(AND($G44="Untested",$F44&lt;TODAY()),"Validation overdue by "&amp;TODAY()-$F44&amp;" days.",IF(AND(ISNUMBER($I44),$I44&gt;Thresholds!$B$7),"Not reviewed in "&amp;$I44&amp;" days.",""))))))</f>
        <v/>
      </c>
    </row>
    <row r="45" customFormat="false" ht="25.5" hidden="false" customHeight="true" outlineLevel="0" collapsed="false">
      <c r="A45" s="10" t="str">
        <f aca="false">IF($B45="","","A-"&amp;ROW()-6)</f>
        <v/>
      </c>
      <c r="B45" s="11"/>
      <c r="C45" s="11"/>
      <c r="D45" s="11"/>
      <c r="E45" s="11"/>
      <c r="F45" s="12"/>
      <c r="G45" s="11"/>
      <c r="H45" s="12"/>
      <c r="I45" s="14" t="str">
        <f aca="true">IF($H45="","",TODAY()-$H45)</f>
        <v/>
      </c>
      <c r="J45" s="14" t="str">
        <f aca="true">IF($B45="","",IF($F45="","No date set",IF($F45&lt;TODAY(),"Overdue by "&amp;TODAY()-$F45&amp;" days","Due in "&amp;$F45-TODAY()&amp;" days")))</f>
        <v/>
      </c>
      <c r="K45" s="15" t="str">
        <f aca="true">IF($B45="","",IF($G45="Broken","Broken. Something downstream needs rethinking.",IF($E45="","No test written. This is a belief, not an assumption.",IF($F45="","No validate-by date. It will never be checked.",IF(AND($G45="Untested",$F45&lt;TODAY()),"Validation overdue by "&amp;TODAY()-$F45&amp;" days.",IF(AND(ISNUMBER($I45),$I45&gt;Thresholds!$B$7),"Not reviewed in "&amp;$I45&amp;" days.",""))))))</f>
        <v/>
      </c>
    </row>
    <row r="46" customFormat="false" ht="25.5" hidden="false" customHeight="true" outlineLevel="0" collapsed="false">
      <c r="A46" s="10" t="str">
        <f aca="false">IF($B46="","","A-"&amp;ROW()-6)</f>
        <v/>
      </c>
      <c r="B46" s="11"/>
      <c r="C46" s="11"/>
      <c r="D46" s="11"/>
      <c r="E46" s="11"/>
      <c r="F46" s="12"/>
      <c r="G46" s="11"/>
      <c r="H46" s="12"/>
      <c r="I46" s="14" t="str">
        <f aca="true">IF($H46="","",TODAY()-$H46)</f>
        <v/>
      </c>
      <c r="J46" s="14" t="str">
        <f aca="true">IF($B46="","",IF($F46="","No date set",IF($F46&lt;TODAY(),"Overdue by "&amp;TODAY()-$F46&amp;" days","Due in "&amp;$F46-TODAY()&amp;" days")))</f>
        <v/>
      </c>
      <c r="K46" s="15" t="str">
        <f aca="true">IF($B46="","",IF($G46="Broken","Broken. Something downstream needs rethinking.",IF($E46="","No test written. This is a belief, not an assumption.",IF($F46="","No validate-by date. It will never be checked.",IF(AND($G46="Untested",$F46&lt;TODAY()),"Validation overdue by "&amp;TODAY()-$F46&amp;" days.",IF(AND(ISNUMBER($I46),$I46&gt;Thresholds!$B$7),"Not reviewed in "&amp;$I46&amp;" days.",""))))))</f>
        <v/>
      </c>
    </row>
    <row r="47" customFormat="false" ht="25.5" hidden="false" customHeight="true" outlineLevel="0" collapsed="false">
      <c r="A47" s="10" t="str">
        <f aca="false">IF($B47="","","A-"&amp;ROW()-6)</f>
        <v/>
      </c>
      <c r="B47" s="11"/>
      <c r="C47" s="11"/>
      <c r="D47" s="11"/>
      <c r="E47" s="11"/>
      <c r="F47" s="12"/>
      <c r="G47" s="11"/>
      <c r="H47" s="12"/>
      <c r="I47" s="14" t="str">
        <f aca="true">IF($H47="","",TODAY()-$H47)</f>
        <v/>
      </c>
      <c r="J47" s="14" t="str">
        <f aca="true">IF($B47="","",IF($F47="","No date set",IF($F47&lt;TODAY(),"Overdue by "&amp;TODAY()-$F47&amp;" days","Due in "&amp;$F47-TODAY()&amp;" days")))</f>
        <v/>
      </c>
      <c r="K47" s="15" t="str">
        <f aca="true">IF($B47="","",IF($G47="Broken","Broken. Something downstream needs rethinking.",IF($E47="","No test written. This is a belief, not an assumption.",IF($F47="","No validate-by date. It will never be checked.",IF(AND($G47="Untested",$F47&lt;TODAY()),"Validation overdue by "&amp;TODAY()-$F47&amp;" days.",IF(AND(ISNUMBER($I47),$I47&gt;Thresholds!$B$7),"Not reviewed in "&amp;$I47&amp;" days.",""))))))</f>
        <v/>
      </c>
    </row>
    <row r="48" customFormat="false" ht="25.5" hidden="false" customHeight="true" outlineLevel="0" collapsed="false">
      <c r="A48" s="10" t="str">
        <f aca="false">IF($B48="","","A-"&amp;ROW()-6)</f>
        <v/>
      </c>
      <c r="B48" s="11"/>
      <c r="C48" s="11"/>
      <c r="D48" s="11"/>
      <c r="E48" s="11"/>
      <c r="F48" s="12"/>
      <c r="G48" s="11"/>
      <c r="H48" s="12"/>
      <c r="I48" s="14" t="str">
        <f aca="true">IF($H48="","",TODAY()-$H48)</f>
        <v/>
      </c>
      <c r="J48" s="14" t="str">
        <f aca="true">IF($B48="","",IF($F48="","No date set",IF($F48&lt;TODAY(),"Overdue by "&amp;TODAY()-$F48&amp;" days","Due in "&amp;$F48-TODAY()&amp;" days")))</f>
        <v/>
      </c>
      <c r="K48" s="15" t="str">
        <f aca="true">IF($B48="","",IF($G48="Broken","Broken. Something downstream needs rethinking.",IF($E48="","No test written. This is a belief, not an assumption.",IF($F48="","No validate-by date. It will never be checked.",IF(AND($G48="Untested",$F48&lt;TODAY()),"Validation overdue by "&amp;TODAY()-$F48&amp;" days.",IF(AND(ISNUMBER($I48),$I48&gt;Thresholds!$B$7),"Not reviewed in "&amp;$I48&amp;" days.",""))))))</f>
        <v/>
      </c>
    </row>
    <row r="49" customFormat="false" ht="25.5" hidden="false" customHeight="true" outlineLevel="0" collapsed="false">
      <c r="A49" s="10" t="str">
        <f aca="false">IF($B49="","","A-"&amp;ROW()-6)</f>
        <v/>
      </c>
      <c r="B49" s="11"/>
      <c r="C49" s="11"/>
      <c r="D49" s="11"/>
      <c r="E49" s="11"/>
      <c r="F49" s="12"/>
      <c r="G49" s="11"/>
      <c r="H49" s="12"/>
      <c r="I49" s="14" t="str">
        <f aca="true">IF($H49="","",TODAY()-$H49)</f>
        <v/>
      </c>
      <c r="J49" s="14" t="str">
        <f aca="true">IF($B49="","",IF($F49="","No date set",IF($F49&lt;TODAY(),"Overdue by "&amp;TODAY()-$F49&amp;" days","Due in "&amp;$F49-TODAY()&amp;" days")))</f>
        <v/>
      </c>
      <c r="K49" s="15" t="str">
        <f aca="true">IF($B49="","",IF($G49="Broken","Broken. Something downstream needs rethinking.",IF($E49="","No test written. This is a belief, not an assumption.",IF($F49="","No validate-by date. It will never be checked.",IF(AND($G49="Untested",$F49&lt;TODAY()),"Validation overdue by "&amp;TODAY()-$F49&amp;" days.",IF(AND(ISNUMBER($I49),$I49&gt;Thresholds!$B$7),"Not reviewed in "&amp;$I49&amp;" days.",""))))))</f>
        <v/>
      </c>
    </row>
    <row r="50" customFormat="false" ht="25.5" hidden="false" customHeight="true" outlineLevel="0" collapsed="false">
      <c r="A50" s="10" t="str">
        <f aca="false">IF($B50="","","A-"&amp;ROW()-6)</f>
        <v/>
      </c>
      <c r="B50" s="11"/>
      <c r="C50" s="11"/>
      <c r="D50" s="11"/>
      <c r="E50" s="11"/>
      <c r="F50" s="12"/>
      <c r="G50" s="11"/>
      <c r="H50" s="12"/>
      <c r="I50" s="14" t="str">
        <f aca="true">IF($H50="","",TODAY()-$H50)</f>
        <v/>
      </c>
      <c r="J50" s="14" t="str">
        <f aca="true">IF($B50="","",IF($F50="","No date set",IF($F50&lt;TODAY(),"Overdue by "&amp;TODAY()-$F50&amp;" days","Due in "&amp;$F50-TODAY()&amp;" days")))</f>
        <v/>
      </c>
      <c r="K50" s="15" t="str">
        <f aca="true">IF($B50="","",IF($G50="Broken","Broken. Something downstream needs rethinking.",IF($E50="","No test written. This is a belief, not an assumption.",IF($F50="","No validate-by date. It will never be checked.",IF(AND($G50="Untested",$F50&lt;TODAY()),"Validation overdue by "&amp;TODAY()-$F50&amp;" days.",IF(AND(ISNUMBER($I50),$I50&gt;Thresholds!$B$7),"Not reviewed in "&amp;$I50&amp;" days.",""))))))</f>
        <v/>
      </c>
    </row>
    <row r="51" customFormat="false" ht="25.5" hidden="false" customHeight="true" outlineLevel="0" collapsed="false">
      <c r="A51" s="10" t="str">
        <f aca="false">IF($B51="","","A-"&amp;ROW()-6)</f>
        <v/>
      </c>
      <c r="B51" s="11"/>
      <c r="C51" s="11"/>
      <c r="D51" s="11"/>
      <c r="E51" s="11"/>
      <c r="F51" s="12"/>
      <c r="G51" s="11"/>
      <c r="H51" s="12"/>
      <c r="I51" s="14" t="str">
        <f aca="true">IF($H51="","",TODAY()-$H51)</f>
        <v/>
      </c>
      <c r="J51" s="14" t="str">
        <f aca="true">IF($B51="","",IF($F51="","No date set",IF($F51&lt;TODAY(),"Overdue by "&amp;TODAY()-$F51&amp;" days","Due in "&amp;$F51-TODAY()&amp;" days")))</f>
        <v/>
      </c>
      <c r="K51" s="15" t="str">
        <f aca="true">IF($B51="","",IF($G51="Broken","Broken. Something downstream needs rethinking.",IF($E51="","No test written. This is a belief, not an assumption.",IF($F51="","No validate-by date. It will never be checked.",IF(AND($G51="Untested",$F51&lt;TODAY()),"Validation overdue by "&amp;TODAY()-$F51&amp;" days.",IF(AND(ISNUMBER($I51),$I51&gt;Thresholds!$B$7),"Not reviewed in "&amp;$I51&amp;" days.",""))))))</f>
        <v/>
      </c>
    </row>
    <row r="52" customFormat="false" ht="25.5" hidden="false" customHeight="true" outlineLevel="0" collapsed="false">
      <c r="A52" s="10" t="str">
        <f aca="false">IF($B52="","","A-"&amp;ROW()-6)</f>
        <v/>
      </c>
      <c r="B52" s="11"/>
      <c r="C52" s="11"/>
      <c r="D52" s="11"/>
      <c r="E52" s="11"/>
      <c r="F52" s="12"/>
      <c r="G52" s="11"/>
      <c r="H52" s="12"/>
      <c r="I52" s="14" t="str">
        <f aca="true">IF($H52="","",TODAY()-$H52)</f>
        <v/>
      </c>
      <c r="J52" s="14" t="str">
        <f aca="true">IF($B52="","",IF($F52="","No date set",IF($F52&lt;TODAY(),"Overdue by "&amp;TODAY()-$F52&amp;" days","Due in "&amp;$F52-TODAY()&amp;" days")))</f>
        <v/>
      </c>
      <c r="K52" s="15" t="str">
        <f aca="true">IF($B52="","",IF($G52="Broken","Broken. Something downstream needs rethinking.",IF($E52="","No test written. This is a belief, not an assumption.",IF($F52="","No validate-by date. It will never be checked.",IF(AND($G52="Untested",$F52&lt;TODAY()),"Validation overdue by "&amp;TODAY()-$F52&amp;" days.",IF(AND(ISNUMBER($I52),$I52&gt;Thresholds!$B$7),"Not reviewed in "&amp;$I52&amp;" days.",""))))))</f>
        <v/>
      </c>
    </row>
    <row r="53" customFormat="false" ht="25.5" hidden="false" customHeight="true" outlineLevel="0" collapsed="false">
      <c r="A53" s="10" t="str">
        <f aca="false">IF($B53="","","A-"&amp;ROW()-6)</f>
        <v/>
      </c>
      <c r="B53" s="11"/>
      <c r="C53" s="11"/>
      <c r="D53" s="11"/>
      <c r="E53" s="11"/>
      <c r="F53" s="12"/>
      <c r="G53" s="11"/>
      <c r="H53" s="12"/>
      <c r="I53" s="14" t="str">
        <f aca="true">IF($H53="","",TODAY()-$H53)</f>
        <v/>
      </c>
      <c r="J53" s="14" t="str">
        <f aca="true">IF($B53="","",IF($F53="","No date set",IF($F53&lt;TODAY(),"Overdue by "&amp;TODAY()-$F53&amp;" days","Due in "&amp;$F53-TODAY()&amp;" days")))</f>
        <v/>
      </c>
      <c r="K53" s="15" t="str">
        <f aca="true">IF($B53="","",IF($G53="Broken","Broken. Something downstream needs rethinking.",IF($E53="","No test written. This is a belief, not an assumption.",IF($F53="","No validate-by date. It will never be checked.",IF(AND($G53="Untested",$F53&lt;TODAY()),"Validation overdue by "&amp;TODAY()-$F53&amp;" days.",IF(AND(ISNUMBER($I53),$I53&gt;Thresholds!$B$7),"Not reviewed in "&amp;$I53&amp;" days.",""))))))</f>
        <v/>
      </c>
    </row>
    <row r="54" customFormat="false" ht="25.5" hidden="false" customHeight="true" outlineLevel="0" collapsed="false">
      <c r="A54" s="10" t="str">
        <f aca="false">IF($B54="","","A-"&amp;ROW()-6)</f>
        <v/>
      </c>
      <c r="B54" s="11"/>
      <c r="C54" s="11"/>
      <c r="D54" s="11"/>
      <c r="E54" s="11"/>
      <c r="F54" s="12"/>
      <c r="G54" s="11"/>
      <c r="H54" s="12"/>
      <c r="I54" s="14" t="str">
        <f aca="true">IF($H54="","",TODAY()-$H54)</f>
        <v/>
      </c>
      <c r="J54" s="14" t="str">
        <f aca="true">IF($B54="","",IF($F54="","No date set",IF($F54&lt;TODAY(),"Overdue by "&amp;TODAY()-$F54&amp;" days","Due in "&amp;$F54-TODAY()&amp;" days")))</f>
        <v/>
      </c>
      <c r="K54" s="15" t="str">
        <f aca="true">IF($B54="","",IF($G54="Broken","Broken. Something downstream needs rethinking.",IF($E54="","No test written. This is a belief, not an assumption.",IF($F54="","No validate-by date. It will never be checked.",IF(AND($G54="Untested",$F54&lt;TODAY()),"Validation overdue by "&amp;TODAY()-$F54&amp;" days.",IF(AND(ISNUMBER($I54),$I54&gt;Thresholds!$B$7),"Not reviewed in "&amp;$I54&amp;" days.",""))))))</f>
        <v/>
      </c>
    </row>
    <row r="55" customFormat="false" ht="25.5" hidden="false" customHeight="true" outlineLevel="0" collapsed="false">
      <c r="A55" s="10" t="str">
        <f aca="false">IF($B55="","","A-"&amp;ROW()-6)</f>
        <v/>
      </c>
      <c r="B55" s="11"/>
      <c r="C55" s="11"/>
      <c r="D55" s="11"/>
      <c r="E55" s="11"/>
      <c r="F55" s="12"/>
      <c r="G55" s="11"/>
      <c r="H55" s="12"/>
      <c r="I55" s="14" t="str">
        <f aca="true">IF($H55="","",TODAY()-$H55)</f>
        <v/>
      </c>
      <c r="J55" s="14" t="str">
        <f aca="true">IF($B55="","",IF($F55="","No date set",IF($F55&lt;TODAY(),"Overdue by "&amp;TODAY()-$F55&amp;" days","Due in "&amp;$F55-TODAY()&amp;" days")))</f>
        <v/>
      </c>
      <c r="K55" s="15" t="str">
        <f aca="true">IF($B55="","",IF($G55="Broken","Broken. Something downstream needs rethinking.",IF($E55="","No test written. This is a belief, not an assumption.",IF($F55="","No validate-by date. It will never be checked.",IF(AND($G55="Untested",$F55&lt;TODAY()),"Validation overdue by "&amp;TODAY()-$F55&amp;" days.",IF(AND(ISNUMBER($I55),$I55&gt;Thresholds!$B$7),"Not reviewed in "&amp;$I55&amp;" days.",""))))))</f>
        <v/>
      </c>
    </row>
    <row r="56" customFormat="false" ht="25.5" hidden="false" customHeight="true" outlineLevel="0" collapsed="false">
      <c r="A56" s="10" t="str">
        <f aca="false">IF($B56="","","A-"&amp;ROW()-6)</f>
        <v/>
      </c>
      <c r="B56" s="11"/>
      <c r="C56" s="11"/>
      <c r="D56" s="11"/>
      <c r="E56" s="11"/>
      <c r="F56" s="12"/>
      <c r="G56" s="11"/>
      <c r="H56" s="12"/>
      <c r="I56" s="14" t="str">
        <f aca="true">IF($H56="","",TODAY()-$H56)</f>
        <v/>
      </c>
      <c r="J56" s="14" t="str">
        <f aca="true">IF($B56="","",IF($F56="","No date set",IF($F56&lt;TODAY(),"Overdue by "&amp;TODAY()-$F56&amp;" days","Due in "&amp;$F56-TODAY()&amp;" days")))</f>
        <v/>
      </c>
      <c r="K56" s="15" t="str">
        <f aca="true">IF($B56="","",IF($G56="Broken","Broken. Something downstream needs rethinking.",IF($E56="","No test written. This is a belief, not an assumption.",IF($F56="","No validate-by date. It will never be checked.",IF(AND($G56="Untested",$F56&lt;TODAY()),"Validation overdue by "&amp;TODAY()-$F56&amp;" days.",IF(AND(ISNUMBER($I56),$I56&gt;Thresholds!$B$7),"Not reviewed in "&amp;$I56&amp;" days.",""))))))</f>
        <v/>
      </c>
    </row>
    <row r="57" customFormat="false" ht="25.5" hidden="false" customHeight="true" outlineLevel="0" collapsed="false">
      <c r="A57" s="10" t="str">
        <f aca="false">IF($B57="","","A-"&amp;ROW()-6)</f>
        <v/>
      </c>
      <c r="B57" s="11"/>
      <c r="C57" s="11"/>
      <c r="D57" s="11"/>
      <c r="E57" s="11"/>
      <c r="F57" s="12"/>
      <c r="G57" s="11"/>
      <c r="H57" s="12"/>
      <c r="I57" s="14" t="str">
        <f aca="true">IF($H57="","",TODAY()-$H57)</f>
        <v/>
      </c>
      <c r="J57" s="14" t="str">
        <f aca="true">IF($B57="","",IF($F57="","No date set",IF($F57&lt;TODAY(),"Overdue by "&amp;TODAY()-$F57&amp;" days","Due in "&amp;$F57-TODAY()&amp;" days")))</f>
        <v/>
      </c>
      <c r="K57" s="15" t="str">
        <f aca="true">IF($B57="","",IF($G57="Broken","Broken. Something downstream needs rethinking.",IF($E57="","No test written. This is a belief, not an assumption.",IF($F57="","No validate-by date. It will never be checked.",IF(AND($G57="Untested",$F57&lt;TODAY()),"Validation overdue by "&amp;TODAY()-$F57&amp;" days.",IF(AND(ISNUMBER($I57),$I57&gt;Thresholds!$B$7),"Not reviewed in "&amp;$I57&amp;" days.",""))))))</f>
        <v/>
      </c>
    </row>
    <row r="58" customFormat="false" ht="25.5" hidden="false" customHeight="true" outlineLevel="0" collapsed="false">
      <c r="A58" s="10" t="str">
        <f aca="false">IF($B58="","","A-"&amp;ROW()-6)</f>
        <v/>
      </c>
      <c r="B58" s="11"/>
      <c r="C58" s="11"/>
      <c r="D58" s="11"/>
      <c r="E58" s="11"/>
      <c r="F58" s="12"/>
      <c r="G58" s="11"/>
      <c r="H58" s="12"/>
      <c r="I58" s="14" t="str">
        <f aca="true">IF($H58="","",TODAY()-$H58)</f>
        <v/>
      </c>
      <c r="J58" s="14" t="str">
        <f aca="true">IF($B58="","",IF($F58="","No date set",IF($F58&lt;TODAY(),"Overdue by "&amp;TODAY()-$F58&amp;" days","Due in "&amp;$F58-TODAY()&amp;" days")))</f>
        <v/>
      </c>
      <c r="K58" s="15" t="str">
        <f aca="true">IF($B58="","",IF($G58="Broken","Broken. Something downstream needs rethinking.",IF($E58="","No test written. This is a belief, not an assumption.",IF($F58="","No validate-by date. It will never be checked.",IF(AND($G58="Untested",$F58&lt;TODAY()),"Validation overdue by "&amp;TODAY()-$F58&amp;" days.",IF(AND(ISNUMBER($I58),$I58&gt;Thresholds!$B$7),"Not reviewed in "&amp;$I58&amp;" days.",""))))))</f>
        <v/>
      </c>
    </row>
    <row r="59" customFormat="false" ht="25.5" hidden="false" customHeight="true" outlineLevel="0" collapsed="false">
      <c r="A59" s="10" t="str">
        <f aca="false">IF($B59="","","A-"&amp;ROW()-6)</f>
        <v/>
      </c>
      <c r="B59" s="11"/>
      <c r="C59" s="11"/>
      <c r="D59" s="11"/>
      <c r="E59" s="11"/>
      <c r="F59" s="12"/>
      <c r="G59" s="11"/>
      <c r="H59" s="12"/>
      <c r="I59" s="14" t="str">
        <f aca="true">IF($H59="","",TODAY()-$H59)</f>
        <v/>
      </c>
      <c r="J59" s="14" t="str">
        <f aca="true">IF($B59="","",IF($F59="","No date set",IF($F59&lt;TODAY(),"Overdue by "&amp;TODAY()-$F59&amp;" days","Due in "&amp;$F59-TODAY()&amp;" days")))</f>
        <v/>
      </c>
      <c r="K59" s="15" t="str">
        <f aca="true">IF($B59="","",IF($G59="Broken","Broken. Something downstream needs rethinking.",IF($E59="","No test written. This is a belief, not an assumption.",IF($F59="","No validate-by date. It will never be checked.",IF(AND($G59="Untested",$F59&lt;TODAY()),"Validation overdue by "&amp;TODAY()-$F59&amp;" days.",IF(AND(ISNUMBER($I59),$I59&gt;Thresholds!$B$7),"Not reviewed in "&amp;$I59&amp;" days.",""))))))</f>
        <v/>
      </c>
    </row>
    <row r="60" customFormat="false" ht="25.5" hidden="false" customHeight="true" outlineLevel="0" collapsed="false">
      <c r="A60" s="10" t="str">
        <f aca="false">IF($B60="","","A-"&amp;ROW()-6)</f>
        <v/>
      </c>
      <c r="B60" s="11"/>
      <c r="C60" s="11"/>
      <c r="D60" s="11"/>
      <c r="E60" s="11"/>
      <c r="F60" s="12"/>
      <c r="G60" s="11"/>
      <c r="H60" s="12"/>
      <c r="I60" s="14" t="str">
        <f aca="true">IF($H60="","",TODAY()-$H60)</f>
        <v/>
      </c>
      <c r="J60" s="14" t="str">
        <f aca="true">IF($B60="","",IF($F60="","No date set",IF($F60&lt;TODAY(),"Overdue by "&amp;TODAY()-$F60&amp;" days","Due in "&amp;$F60-TODAY()&amp;" days")))</f>
        <v/>
      </c>
      <c r="K60" s="15" t="str">
        <f aca="true">IF($B60="","",IF($G60="Broken","Broken. Something downstream needs rethinking.",IF($E60="","No test written. This is a belief, not an assumption.",IF($F60="","No validate-by date. It will never be checked.",IF(AND($G60="Untested",$F60&lt;TODAY()),"Validation overdue by "&amp;TODAY()-$F60&amp;" days.",IF(AND(ISNUMBER($I60),$I60&gt;Thresholds!$B$7),"Not reviewed in "&amp;$I60&amp;" days.",""))))))</f>
        <v/>
      </c>
    </row>
    <row r="61" customFormat="false" ht="25.5" hidden="false" customHeight="true" outlineLevel="0" collapsed="false">
      <c r="A61" s="10" t="str">
        <f aca="false">IF($B61="","","A-"&amp;ROW()-6)</f>
        <v/>
      </c>
      <c r="B61" s="11"/>
      <c r="C61" s="11"/>
      <c r="D61" s="11"/>
      <c r="E61" s="11"/>
      <c r="F61" s="12"/>
      <c r="G61" s="11"/>
      <c r="H61" s="12"/>
      <c r="I61" s="14" t="str">
        <f aca="true">IF($H61="","",TODAY()-$H61)</f>
        <v/>
      </c>
      <c r="J61" s="14" t="str">
        <f aca="true">IF($B61="","",IF($F61="","No date set",IF($F61&lt;TODAY(),"Overdue by "&amp;TODAY()-$F61&amp;" days","Due in "&amp;$F61-TODAY()&amp;" days")))</f>
        <v/>
      </c>
      <c r="K61" s="15" t="str">
        <f aca="true">IF($B61="","",IF($G61="Broken","Broken. Something downstream needs rethinking.",IF($E61="","No test written. This is a belief, not an assumption.",IF($F61="","No validate-by date. It will never be checked.",IF(AND($G61="Untested",$F61&lt;TODAY()),"Validation overdue by "&amp;TODAY()-$F61&amp;" days.",IF(AND(ISNUMBER($I61),$I61&gt;Thresholds!$B$7),"Not reviewed in "&amp;$I61&amp;" days.",""))))))</f>
        <v/>
      </c>
    </row>
    <row r="62" customFormat="false" ht="25.5" hidden="false" customHeight="true" outlineLevel="0" collapsed="false">
      <c r="A62" s="10" t="str">
        <f aca="false">IF($B62="","","A-"&amp;ROW()-6)</f>
        <v/>
      </c>
      <c r="B62" s="11"/>
      <c r="C62" s="11"/>
      <c r="D62" s="11"/>
      <c r="E62" s="11"/>
      <c r="F62" s="12"/>
      <c r="G62" s="11"/>
      <c r="H62" s="12"/>
      <c r="I62" s="14" t="str">
        <f aca="true">IF($H62="","",TODAY()-$H62)</f>
        <v/>
      </c>
      <c r="J62" s="14" t="str">
        <f aca="true">IF($B62="","",IF($F62="","No date set",IF($F62&lt;TODAY(),"Overdue by "&amp;TODAY()-$F62&amp;" days","Due in "&amp;$F62-TODAY()&amp;" days")))</f>
        <v/>
      </c>
      <c r="K62" s="15" t="str">
        <f aca="true">IF($B62="","",IF($G62="Broken","Broken. Something downstream needs rethinking.",IF($E62="","No test written. This is a belief, not an assumption.",IF($F62="","No validate-by date. It will never be checked.",IF(AND($G62="Untested",$F62&lt;TODAY()),"Validation overdue by "&amp;TODAY()-$F62&amp;" days.",IF(AND(ISNUMBER($I62),$I62&gt;Thresholds!$B$7),"Not reviewed in "&amp;$I62&amp;" days.",""))))))</f>
        <v/>
      </c>
    </row>
    <row r="63" customFormat="false" ht="25.5" hidden="false" customHeight="true" outlineLevel="0" collapsed="false">
      <c r="A63" s="10" t="str">
        <f aca="false">IF($B63="","","A-"&amp;ROW()-6)</f>
        <v/>
      </c>
      <c r="B63" s="11"/>
      <c r="C63" s="11"/>
      <c r="D63" s="11"/>
      <c r="E63" s="11"/>
      <c r="F63" s="12"/>
      <c r="G63" s="11"/>
      <c r="H63" s="12"/>
      <c r="I63" s="14" t="str">
        <f aca="true">IF($H63="","",TODAY()-$H63)</f>
        <v/>
      </c>
      <c r="J63" s="14" t="str">
        <f aca="true">IF($B63="","",IF($F63="","No date set",IF($F63&lt;TODAY(),"Overdue by "&amp;TODAY()-$F63&amp;" days","Due in "&amp;$F63-TODAY()&amp;" days")))</f>
        <v/>
      </c>
      <c r="K63" s="15" t="str">
        <f aca="true">IF($B63="","",IF($G63="Broken","Broken. Something downstream needs rethinking.",IF($E63="","No test written. This is a belief, not an assumption.",IF($F63="","No validate-by date. It will never be checked.",IF(AND($G63="Untested",$F63&lt;TODAY()),"Validation overdue by "&amp;TODAY()-$F63&amp;" days.",IF(AND(ISNUMBER($I63),$I63&gt;Thresholds!$B$7),"Not reviewed in "&amp;$I63&amp;" days.",""))))))</f>
        <v/>
      </c>
    </row>
    <row r="64" customFormat="false" ht="25.5" hidden="false" customHeight="true" outlineLevel="0" collapsed="false">
      <c r="A64" s="10" t="str">
        <f aca="false">IF($B64="","","A-"&amp;ROW()-6)</f>
        <v/>
      </c>
      <c r="B64" s="11"/>
      <c r="C64" s="11"/>
      <c r="D64" s="11"/>
      <c r="E64" s="11"/>
      <c r="F64" s="12"/>
      <c r="G64" s="11"/>
      <c r="H64" s="12"/>
      <c r="I64" s="14" t="str">
        <f aca="true">IF($H64="","",TODAY()-$H64)</f>
        <v/>
      </c>
      <c r="J64" s="14" t="str">
        <f aca="true">IF($B64="","",IF($F64="","No date set",IF($F64&lt;TODAY(),"Overdue by "&amp;TODAY()-$F64&amp;" days","Due in "&amp;$F64-TODAY()&amp;" days")))</f>
        <v/>
      </c>
      <c r="K64" s="15" t="str">
        <f aca="true">IF($B64="","",IF($G64="Broken","Broken. Something downstream needs rethinking.",IF($E64="","No test written. This is a belief, not an assumption.",IF($F64="","No validate-by date. It will never be checked.",IF(AND($G64="Untested",$F64&lt;TODAY()),"Validation overdue by "&amp;TODAY()-$F64&amp;" days.",IF(AND(ISNUMBER($I64),$I64&gt;Thresholds!$B$7),"Not reviewed in "&amp;$I64&amp;" days.",""))))))</f>
        <v/>
      </c>
    </row>
    <row r="65" customFormat="false" ht="25.5" hidden="false" customHeight="true" outlineLevel="0" collapsed="false">
      <c r="A65" s="10" t="str">
        <f aca="false">IF($B65="","","A-"&amp;ROW()-6)</f>
        <v/>
      </c>
      <c r="B65" s="11"/>
      <c r="C65" s="11"/>
      <c r="D65" s="11"/>
      <c r="E65" s="11"/>
      <c r="F65" s="12"/>
      <c r="G65" s="11"/>
      <c r="H65" s="12"/>
      <c r="I65" s="14" t="str">
        <f aca="true">IF($H65="","",TODAY()-$H65)</f>
        <v/>
      </c>
      <c r="J65" s="14" t="str">
        <f aca="true">IF($B65="","",IF($F65="","No date set",IF($F65&lt;TODAY(),"Overdue by "&amp;TODAY()-$F65&amp;" days","Due in "&amp;$F65-TODAY()&amp;" days")))</f>
        <v/>
      </c>
      <c r="K65" s="15" t="str">
        <f aca="true">IF($B65="","",IF($G65="Broken","Broken. Something downstream needs rethinking.",IF($E65="","No test written. This is a belief, not an assumption.",IF($F65="","No validate-by date. It will never be checked.",IF(AND($G65="Untested",$F65&lt;TODAY()),"Validation overdue by "&amp;TODAY()-$F65&amp;" days.",IF(AND(ISNUMBER($I65),$I65&gt;Thresholds!$B$7),"Not reviewed in "&amp;$I65&amp;" days.",""))))))</f>
        <v/>
      </c>
    </row>
    <row r="66" customFormat="false" ht="25.5" hidden="false" customHeight="true" outlineLevel="0" collapsed="false">
      <c r="A66" s="10" t="str">
        <f aca="false">IF($B66="","","A-"&amp;ROW()-6)</f>
        <v/>
      </c>
      <c r="B66" s="11"/>
      <c r="C66" s="11"/>
      <c r="D66" s="11"/>
      <c r="E66" s="11"/>
      <c r="F66" s="12"/>
      <c r="G66" s="11"/>
      <c r="H66" s="12"/>
      <c r="I66" s="14" t="str">
        <f aca="true">IF($H66="","",TODAY()-$H66)</f>
        <v/>
      </c>
      <c r="J66" s="14" t="str">
        <f aca="true">IF($B66="","",IF($F66="","No date set",IF($F66&lt;TODAY(),"Overdue by "&amp;TODAY()-$F66&amp;" days","Due in "&amp;$F66-TODAY()&amp;" days")))</f>
        <v/>
      </c>
      <c r="K66" s="15" t="str">
        <f aca="true">IF($B66="","",IF($G66="Broken","Broken. Something downstream needs rethinking.",IF($E66="","No test written. This is a belief, not an assumption.",IF($F66="","No validate-by date. It will never be checked.",IF(AND($G66="Untested",$F66&lt;TODAY()),"Validation overdue by "&amp;TODAY()-$F66&amp;" days.",IF(AND(ISNUMBER($I66),$I66&gt;Thresholds!$B$7),"Not reviewed in "&amp;$I66&amp;" days.",""))))))</f>
        <v/>
      </c>
    </row>
    <row r="67" customFormat="false" ht="25.5" hidden="false" customHeight="true" outlineLevel="0" collapsed="false">
      <c r="A67" s="10" t="str">
        <f aca="false">IF($B67="","","A-"&amp;ROW()-6)</f>
        <v/>
      </c>
      <c r="B67" s="11"/>
      <c r="C67" s="11"/>
      <c r="D67" s="11"/>
      <c r="E67" s="11"/>
      <c r="F67" s="12"/>
      <c r="G67" s="11"/>
      <c r="H67" s="12"/>
      <c r="I67" s="14" t="str">
        <f aca="true">IF($H67="","",TODAY()-$H67)</f>
        <v/>
      </c>
      <c r="J67" s="14" t="str">
        <f aca="true">IF($B67="","",IF($F67="","No date set",IF($F67&lt;TODAY(),"Overdue by "&amp;TODAY()-$F67&amp;" days","Due in "&amp;$F67-TODAY()&amp;" days")))</f>
        <v/>
      </c>
      <c r="K67" s="15" t="str">
        <f aca="true">IF($B67="","",IF($G67="Broken","Broken. Something downstream needs rethinking.",IF($E67="","No test written. This is a belief, not an assumption.",IF($F67="","No validate-by date. It will never be checked.",IF(AND($G67="Untested",$F67&lt;TODAY()),"Validation overdue by "&amp;TODAY()-$F67&amp;" days.",IF(AND(ISNUMBER($I67),$I67&gt;Thresholds!$B$7),"Not reviewed in "&amp;$I67&amp;" days.",""))))))</f>
        <v/>
      </c>
    </row>
    <row r="68" customFormat="false" ht="25.5" hidden="false" customHeight="true" outlineLevel="0" collapsed="false">
      <c r="A68" s="10" t="str">
        <f aca="false">IF($B68="","","A-"&amp;ROW()-6)</f>
        <v/>
      </c>
      <c r="B68" s="11"/>
      <c r="C68" s="11"/>
      <c r="D68" s="11"/>
      <c r="E68" s="11"/>
      <c r="F68" s="12"/>
      <c r="G68" s="11"/>
      <c r="H68" s="12"/>
      <c r="I68" s="14" t="str">
        <f aca="true">IF($H68="","",TODAY()-$H68)</f>
        <v/>
      </c>
      <c r="J68" s="14" t="str">
        <f aca="true">IF($B68="","",IF($F68="","No date set",IF($F68&lt;TODAY(),"Overdue by "&amp;TODAY()-$F68&amp;" days","Due in "&amp;$F68-TODAY()&amp;" days")))</f>
        <v/>
      </c>
      <c r="K68" s="15" t="str">
        <f aca="true">IF($B68="","",IF($G68="Broken","Broken. Something downstream needs rethinking.",IF($E68="","No test written. This is a belief, not an assumption.",IF($F68="","No validate-by date. It will never be checked.",IF(AND($G68="Untested",$F68&lt;TODAY()),"Validation overdue by "&amp;TODAY()-$F68&amp;" days.",IF(AND(ISNUMBER($I68),$I68&gt;Thresholds!$B$7),"Not reviewed in "&amp;$I68&amp;" days.",""))))))</f>
        <v/>
      </c>
    </row>
    <row r="69" customFormat="false" ht="25.5" hidden="false" customHeight="true" outlineLevel="0" collapsed="false">
      <c r="A69" s="10" t="str">
        <f aca="false">IF($B69="","","A-"&amp;ROW()-6)</f>
        <v/>
      </c>
      <c r="B69" s="11"/>
      <c r="C69" s="11"/>
      <c r="D69" s="11"/>
      <c r="E69" s="11"/>
      <c r="F69" s="12"/>
      <c r="G69" s="11"/>
      <c r="H69" s="12"/>
      <c r="I69" s="14" t="str">
        <f aca="true">IF($H69="","",TODAY()-$H69)</f>
        <v/>
      </c>
      <c r="J69" s="14" t="str">
        <f aca="true">IF($B69="","",IF($F69="","No date set",IF($F69&lt;TODAY(),"Overdue by "&amp;TODAY()-$F69&amp;" days","Due in "&amp;$F69-TODAY()&amp;" days")))</f>
        <v/>
      </c>
      <c r="K69" s="15" t="str">
        <f aca="true">IF($B69="","",IF($G69="Broken","Broken. Something downstream needs rethinking.",IF($E69="","No test written. This is a belief, not an assumption.",IF($F69="","No validate-by date. It will never be checked.",IF(AND($G69="Untested",$F69&lt;TODAY()),"Validation overdue by "&amp;TODAY()-$F69&amp;" days.",IF(AND(ISNUMBER($I69),$I69&gt;Thresholds!$B$7),"Not reviewed in "&amp;$I69&amp;" days.",""))))))</f>
        <v/>
      </c>
    </row>
    <row r="70" customFormat="false" ht="25.5" hidden="false" customHeight="true" outlineLevel="0" collapsed="false">
      <c r="A70" s="10" t="str">
        <f aca="false">IF($B70="","","A-"&amp;ROW()-6)</f>
        <v/>
      </c>
      <c r="B70" s="11"/>
      <c r="C70" s="11"/>
      <c r="D70" s="11"/>
      <c r="E70" s="11"/>
      <c r="F70" s="12"/>
      <c r="G70" s="11"/>
      <c r="H70" s="12"/>
      <c r="I70" s="14" t="str">
        <f aca="true">IF($H70="","",TODAY()-$H70)</f>
        <v/>
      </c>
      <c r="J70" s="14" t="str">
        <f aca="true">IF($B70="","",IF($F70="","No date set",IF($F70&lt;TODAY(),"Overdue by "&amp;TODAY()-$F70&amp;" days","Due in "&amp;$F70-TODAY()&amp;" days")))</f>
        <v/>
      </c>
      <c r="K70" s="15" t="str">
        <f aca="true">IF($B70="","",IF($G70="Broken","Broken. Something downstream needs rethinking.",IF($E70="","No test written. This is a belief, not an assumption.",IF($F70="","No validate-by date. It will never be checked.",IF(AND($G70="Untested",$F70&lt;TODAY()),"Validation overdue by "&amp;TODAY()-$F70&amp;" days.",IF(AND(ISNUMBER($I70),$I70&gt;Thresholds!$B$7),"Not reviewed in "&amp;$I70&amp;" days.",""))))))</f>
        <v/>
      </c>
    </row>
    <row r="71" customFormat="false" ht="25.5" hidden="false" customHeight="true" outlineLevel="0" collapsed="false">
      <c r="A71" s="10" t="str">
        <f aca="false">IF($B71="","","A-"&amp;ROW()-6)</f>
        <v/>
      </c>
      <c r="B71" s="11"/>
      <c r="C71" s="11"/>
      <c r="D71" s="11"/>
      <c r="E71" s="11"/>
      <c r="F71" s="12"/>
      <c r="G71" s="11"/>
      <c r="H71" s="12"/>
      <c r="I71" s="14" t="str">
        <f aca="true">IF($H71="","",TODAY()-$H71)</f>
        <v/>
      </c>
      <c r="J71" s="14" t="str">
        <f aca="true">IF($B71="","",IF($F71="","No date set",IF($F71&lt;TODAY(),"Overdue by "&amp;TODAY()-$F71&amp;" days","Due in "&amp;$F71-TODAY()&amp;" days")))</f>
        <v/>
      </c>
      <c r="K71" s="15" t="str">
        <f aca="true">IF($B71="","",IF($G71="Broken","Broken. Something downstream needs rethinking.",IF($E71="","No test written. This is a belief, not an assumption.",IF($F71="","No validate-by date. It will never be checked.",IF(AND($G71="Untested",$F71&lt;TODAY()),"Validation overdue by "&amp;TODAY()-$F71&amp;" days.",IF(AND(ISNUMBER($I71),$I71&gt;Thresholds!$B$7),"Not reviewed in "&amp;$I71&amp;" days.",""))))))</f>
        <v/>
      </c>
    </row>
    <row r="72" customFormat="false" ht="25.5" hidden="false" customHeight="true" outlineLevel="0" collapsed="false">
      <c r="A72" s="10" t="str">
        <f aca="false">IF($B72="","","A-"&amp;ROW()-6)</f>
        <v/>
      </c>
      <c r="B72" s="11"/>
      <c r="C72" s="11"/>
      <c r="D72" s="11"/>
      <c r="E72" s="11"/>
      <c r="F72" s="12"/>
      <c r="G72" s="11"/>
      <c r="H72" s="12"/>
      <c r="I72" s="14" t="str">
        <f aca="true">IF($H72="","",TODAY()-$H72)</f>
        <v/>
      </c>
      <c r="J72" s="14" t="str">
        <f aca="true">IF($B72="","",IF($F72="","No date set",IF($F72&lt;TODAY(),"Overdue by "&amp;TODAY()-$F72&amp;" days","Due in "&amp;$F72-TODAY()&amp;" days")))</f>
        <v/>
      </c>
      <c r="K72" s="15" t="str">
        <f aca="true">IF($B72="","",IF($G72="Broken","Broken. Something downstream needs rethinking.",IF($E72="","No test written. This is a belief, not an assumption.",IF($F72="","No validate-by date. It will never be checked.",IF(AND($G72="Untested",$F72&lt;TODAY()),"Validation overdue by "&amp;TODAY()-$F72&amp;" days.",IF(AND(ISNUMBER($I72),$I72&gt;Thresholds!$B$7),"Not reviewed in "&amp;$I72&amp;" days.",""))))))</f>
        <v/>
      </c>
    </row>
    <row r="73" customFormat="false" ht="25.5" hidden="false" customHeight="true" outlineLevel="0" collapsed="false">
      <c r="A73" s="10" t="str">
        <f aca="false">IF($B73="","","A-"&amp;ROW()-6)</f>
        <v/>
      </c>
      <c r="B73" s="11"/>
      <c r="C73" s="11"/>
      <c r="D73" s="11"/>
      <c r="E73" s="11"/>
      <c r="F73" s="12"/>
      <c r="G73" s="11"/>
      <c r="H73" s="12"/>
      <c r="I73" s="14" t="str">
        <f aca="true">IF($H73="","",TODAY()-$H73)</f>
        <v/>
      </c>
      <c r="J73" s="14" t="str">
        <f aca="true">IF($B73="","",IF($F73="","No date set",IF($F73&lt;TODAY(),"Overdue by "&amp;TODAY()-$F73&amp;" days","Due in "&amp;$F73-TODAY()&amp;" days")))</f>
        <v/>
      </c>
      <c r="K73" s="15" t="str">
        <f aca="true">IF($B73="","",IF($G73="Broken","Broken. Something downstream needs rethinking.",IF($E73="","No test written. This is a belief, not an assumption.",IF($F73="","No validate-by date. It will never be checked.",IF(AND($G73="Untested",$F73&lt;TODAY()),"Validation overdue by "&amp;TODAY()-$F73&amp;" days.",IF(AND(ISNUMBER($I73),$I73&gt;Thresholds!$B$7),"Not reviewed in "&amp;$I73&amp;" days.",""))))))</f>
        <v/>
      </c>
    </row>
    <row r="74" customFormat="false" ht="25.5" hidden="false" customHeight="true" outlineLevel="0" collapsed="false">
      <c r="A74" s="10" t="str">
        <f aca="false">IF($B74="","","A-"&amp;ROW()-6)</f>
        <v/>
      </c>
      <c r="B74" s="11"/>
      <c r="C74" s="11"/>
      <c r="D74" s="11"/>
      <c r="E74" s="11"/>
      <c r="F74" s="12"/>
      <c r="G74" s="11"/>
      <c r="H74" s="12"/>
      <c r="I74" s="14" t="str">
        <f aca="true">IF($H74="","",TODAY()-$H74)</f>
        <v/>
      </c>
      <c r="J74" s="14" t="str">
        <f aca="true">IF($B74="","",IF($F74="","No date set",IF($F74&lt;TODAY(),"Overdue by "&amp;TODAY()-$F74&amp;" days","Due in "&amp;$F74-TODAY()&amp;" days")))</f>
        <v/>
      </c>
      <c r="K74" s="15" t="str">
        <f aca="true">IF($B74="","",IF($G74="Broken","Broken. Something downstream needs rethinking.",IF($E74="","No test written. This is a belief, not an assumption.",IF($F74="","No validate-by date. It will never be checked.",IF(AND($G74="Untested",$F74&lt;TODAY()),"Validation overdue by "&amp;TODAY()-$F74&amp;" days.",IF(AND(ISNUMBER($I74),$I74&gt;Thresholds!$B$7),"Not reviewed in "&amp;$I74&amp;" days.",""))))))</f>
        <v/>
      </c>
    </row>
    <row r="75" customFormat="false" ht="25.5" hidden="false" customHeight="true" outlineLevel="0" collapsed="false">
      <c r="A75" s="10" t="str">
        <f aca="false">IF($B75="","","A-"&amp;ROW()-6)</f>
        <v/>
      </c>
      <c r="B75" s="11"/>
      <c r="C75" s="11"/>
      <c r="D75" s="11"/>
      <c r="E75" s="11"/>
      <c r="F75" s="12"/>
      <c r="G75" s="11"/>
      <c r="H75" s="12"/>
      <c r="I75" s="14" t="str">
        <f aca="true">IF($H75="","",TODAY()-$H75)</f>
        <v/>
      </c>
      <c r="J75" s="14" t="str">
        <f aca="true">IF($B75="","",IF($F75="","No date set",IF($F75&lt;TODAY(),"Overdue by "&amp;TODAY()-$F75&amp;" days","Due in "&amp;$F75-TODAY()&amp;" days")))</f>
        <v/>
      </c>
      <c r="K75" s="15" t="str">
        <f aca="true">IF($B75="","",IF($G75="Broken","Broken. Something downstream needs rethinking.",IF($E75="","No test written. This is a belief, not an assumption.",IF($F75="","No validate-by date. It will never be checked.",IF(AND($G75="Untested",$F75&lt;TODAY()),"Validation overdue by "&amp;TODAY()-$F75&amp;" days.",IF(AND(ISNUMBER($I75),$I75&gt;Thresholds!$B$7),"Not reviewed in "&amp;$I75&amp;" days.",""))))))</f>
        <v/>
      </c>
    </row>
    <row r="76" customFormat="false" ht="25.5" hidden="false" customHeight="true" outlineLevel="0" collapsed="false">
      <c r="A76" s="10" t="str">
        <f aca="false">IF($B76="","","A-"&amp;ROW()-6)</f>
        <v/>
      </c>
      <c r="B76" s="11"/>
      <c r="C76" s="11"/>
      <c r="D76" s="11"/>
      <c r="E76" s="11"/>
      <c r="F76" s="12"/>
      <c r="G76" s="11"/>
      <c r="H76" s="12"/>
      <c r="I76" s="14" t="str">
        <f aca="true">IF($H76="","",TODAY()-$H76)</f>
        <v/>
      </c>
      <c r="J76" s="14" t="str">
        <f aca="true">IF($B76="","",IF($F76="","No date set",IF($F76&lt;TODAY(),"Overdue by "&amp;TODAY()-$F76&amp;" days","Due in "&amp;$F76-TODAY()&amp;" days")))</f>
        <v/>
      </c>
      <c r="K76" s="15" t="str">
        <f aca="true">IF($B76="","",IF($G76="Broken","Broken. Something downstream needs rethinking.",IF($E76="","No test written. This is a belief, not an assumption.",IF($F76="","No validate-by date. It will never be checked.",IF(AND($G76="Untested",$F76&lt;TODAY()),"Validation overdue by "&amp;TODAY()-$F76&amp;" days.",IF(AND(ISNUMBER($I76),$I76&gt;Thresholds!$B$7),"Not reviewed in "&amp;$I76&amp;" days.",""))))))</f>
        <v/>
      </c>
    </row>
    <row r="77" customFormat="false" ht="25.5" hidden="false" customHeight="true" outlineLevel="0" collapsed="false">
      <c r="A77" s="10" t="str">
        <f aca="false">IF($B77="","","A-"&amp;ROW()-6)</f>
        <v/>
      </c>
      <c r="B77" s="11"/>
      <c r="C77" s="11"/>
      <c r="D77" s="11"/>
      <c r="E77" s="11"/>
      <c r="F77" s="12"/>
      <c r="G77" s="11"/>
      <c r="H77" s="12"/>
      <c r="I77" s="14" t="str">
        <f aca="true">IF($H77="","",TODAY()-$H77)</f>
        <v/>
      </c>
      <c r="J77" s="14" t="str">
        <f aca="true">IF($B77="","",IF($F77="","No date set",IF($F77&lt;TODAY(),"Overdue by "&amp;TODAY()-$F77&amp;" days","Due in "&amp;$F77-TODAY()&amp;" days")))</f>
        <v/>
      </c>
      <c r="K77" s="15" t="str">
        <f aca="true">IF($B77="","",IF($G77="Broken","Broken. Something downstream needs rethinking.",IF($E77="","No test written. This is a belief, not an assumption.",IF($F77="","No validate-by date. It will never be checked.",IF(AND($G77="Untested",$F77&lt;TODAY()),"Validation overdue by "&amp;TODAY()-$F77&amp;" days.",IF(AND(ISNUMBER($I77),$I77&gt;Thresholds!$B$7),"Not reviewed in "&amp;$I77&amp;" days.",""))))))</f>
        <v/>
      </c>
    </row>
    <row r="78" customFormat="false" ht="25.5" hidden="false" customHeight="true" outlineLevel="0" collapsed="false">
      <c r="A78" s="10" t="str">
        <f aca="false">IF($B78="","","A-"&amp;ROW()-6)</f>
        <v/>
      </c>
      <c r="B78" s="11"/>
      <c r="C78" s="11"/>
      <c r="D78" s="11"/>
      <c r="E78" s="11"/>
      <c r="F78" s="12"/>
      <c r="G78" s="11"/>
      <c r="H78" s="12"/>
      <c r="I78" s="14" t="str">
        <f aca="true">IF($H78="","",TODAY()-$H78)</f>
        <v/>
      </c>
      <c r="J78" s="14" t="str">
        <f aca="true">IF($B78="","",IF($F78="","No date set",IF($F78&lt;TODAY(),"Overdue by "&amp;TODAY()-$F78&amp;" days","Due in "&amp;$F78-TODAY()&amp;" days")))</f>
        <v/>
      </c>
      <c r="K78" s="15" t="str">
        <f aca="true">IF($B78="","",IF($G78="Broken","Broken. Something downstream needs rethinking.",IF($E78="","No test written. This is a belief, not an assumption.",IF($F78="","No validate-by date. It will never be checked.",IF(AND($G78="Untested",$F78&lt;TODAY()),"Validation overdue by "&amp;TODAY()-$F78&amp;" days.",IF(AND(ISNUMBER($I78),$I78&gt;Thresholds!$B$7),"Not reviewed in "&amp;$I78&amp;" days.",""))))))</f>
        <v/>
      </c>
    </row>
    <row r="79" customFormat="false" ht="25.5" hidden="false" customHeight="true" outlineLevel="0" collapsed="false">
      <c r="A79" s="10" t="str">
        <f aca="false">IF($B79="","","A-"&amp;ROW()-6)</f>
        <v/>
      </c>
      <c r="B79" s="11"/>
      <c r="C79" s="11"/>
      <c r="D79" s="11"/>
      <c r="E79" s="11"/>
      <c r="F79" s="12"/>
      <c r="G79" s="11"/>
      <c r="H79" s="12"/>
      <c r="I79" s="14" t="str">
        <f aca="true">IF($H79="","",TODAY()-$H79)</f>
        <v/>
      </c>
      <c r="J79" s="14" t="str">
        <f aca="true">IF($B79="","",IF($F79="","No date set",IF($F79&lt;TODAY(),"Overdue by "&amp;TODAY()-$F79&amp;" days","Due in "&amp;$F79-TODAY()&amp;" days")))</f>
        <v/>
      </c>
      <c r="K79" s="15" t="str">
        <f aca="true">IF($B79="","",IF($G79="Broken","Broken. Something downstream needs rethinking.",IF($E79="","No test written. This is a belief, not an assumption.",IF($F79="","No validate-by date. It will never be checked.",IF(AND($G79="Untested",$F79&lt;TODAY()),"Validation overdue by "&amp;TODAY()-$F79&amp;" days.",IF(AND(ISNUMBER($I79),$I79&gt;Thresholds!$B$7),"Not reviewed in "&amp;$I79&amp;" days.",""))))))</f>
        <v/>
      </c>
    </row>
    <row r="80" customFormat="false" ht="25.5" hidden="false" customHeight="true" outlineLevel="0" collapsed="false">
      <c r="A80" s="10" t="str">
        <f aca="false">IF($B80="","","A-"&amp;ROW()-6)</f>
        <v/>
      </c>
      <c r="B80" s="11"/>
      <c r="C80" s="11"/>
      <c r="D80" s="11"/>
      <c r="E80" s="11"/>
      <c r="F80" s="12"/>
      <c r="G80" s="11"/>
      <c r="H80" s="12"/>
      <c r="I80" s="14" t="str">
        <f aca="true">IF($H80="","",TODAY()-$H80)</f>
        <v/>
      </c>
      <c r="J80" s="14" t="str">
        <f aca="true">IF($B80="","",IF($F80="","No date set",IF($F80&lt;TODAY(),"Overdue by "&amp;TODAY()-$F80&amp;" days","Due in "&amp;$F80-TODAY()&amp;" days")))</f>
        <v/>
      </c>
      <c r="K80" s="15" t="str">
        <f aca="true">IF($B80="","",IF($G80="Broken","Broken. Something downstream needs rethinking.",IF($E80="","No test written. This is a belief, not an assumption.",IF($F80="","No validate-by date. It will never be checked.",IF(AND($G80="Untested",$F80&lt;TODAY()),"Validation overdue by "&amp;TODAY()-$F80&amp;" days.",IF(AND(ISNUMBER($I80),$I80&gt;Thresholds!$B$7),"Not reviewed in "&amp;$I80&amp;" days.",""))))))</f>
        <v/>
      </c>
    </row>
    <row r="81" customFormat="false" ht="25.5" hidden="false" customHeight="true" outlineLevel="0" collapsed="false">
      <c r="A81" s="10" t="str">
        <f aca="false">IF($B81="","","A-"&amp;ROW()-6)</f>
        <v/>
      </c>
      <c r="B81" s="11"/>
      <c r="C81" s="11"/>
      <c r="D81" s="11"/>
      <c r="E81" s="11"/>
      <c r="F81" s="12"/>
      <c r="G81" s="11"/>
      <c r="H81" s="12"/>
      <c r="I81" s="14" t="str">
        <f aca="true">IF($H81="","",TODAY()-$H81)</f>
        <v/>
      </c>
      <c r="J81" s="14" t="str">
        <f aca="true">IF($B81="","",IF($F81="","No date set",IF($F81&lt;TODAY(),"Overdue by "&amp;TODAY()-$F81&amp;" days","Due in "&amp;$F81-TODAY()&amp;" days")))</f>
        <v/>
      </c>
      <c r="K81" s="15" t="str">
        <f aca="true">IF($B81="","",IF($G81="Broken","Broken. Something downstream needs rethinking.",IF($E81="","No test written. This is a belief, not an assumption.",IF($F81="","No validate-by date. It will never be checked.",IF(AND($G81="Untested",$F81&lt;TODAY()),"Validation overdue by "&amp;TODAY()-$F81&amp;" days.",IF(AND(ISNUMBER($I81),$I81&gt;Thresholds!$B$7),"Not reviewed in "&amp;$I81&amp;" days.",""))))))</f>
        <v/>
      </c>
    </row>
    <row r="82" customFormat="false" ht="25.5" hidden="false" customHeight="true" outlineLevel="0" collapsed="false">
      <c r="A82" s="10" t="str">
        <f aca="false">IF($B82="","","A-"&amp;ROW()-6)</f>
        <v/>
      </c>
      <c r="B82" s="11"/>
      <c r="C82" s="11"/>
      <c r="D82" s="11"/>
      <c r="E82" s="11"/>
      <c r="F82" s="12"/>
      <c r="G82" s="11"/>
      <c r="H82" s="12"/>
      <c r="I82" s="14" t="str">
        <f aca="true">IF($H82="","",TODAY()-$H82)</f>
        <v/>
      </c>
      <c r="J82" s="14" t="str">
        <f aca="true">IF($B82="","",IF($F82="","No date set",IF($F82&lt;TODAY(),"Overdue by "&amp;TODAY()-$F82&amp;" days","Due in "&amp;$F82-TODAY()&amp;" days")))</f>
        <v/>
      </c>
      <c r="K82" s="15" t="str">
        <f aca="true">IF($B82="","",IF($G82="Broken","Broken. Something downstream needs rethinking.",IF($E82="","No test written. This is a belief, not an assumption.",IF($F82="","No validate-by date. It will never be checked.",IF(AND($G82="Untested",$F82&lt;TODAY()),"Validation overdue by "&amp;TODAY()-$F82&amp;" days.",IF(AND(ISNUMBER($I82),$I82&gt;Thresholds!$B$7),"Not reviewed in "&amp;$I82&amp;" days.",""))))))</f>
        <v/>
      </c>
    </row>
    <row r="83" customFormat="false" ht="25.5" hidden="false" customHeight="true" outlineLevel="0" collapsed="false">
      <c r="A83" s="10" t="str">
        <f aca="false">IF($B83="","","A-"&amp;ROW()-6)</f>
        <v/>
      </c>
      <c r="B83" s="11"/>
      <c r="C83" s="11"/>
      <c r="D83" s="11"/>
      <c r="E83" s="11"/>
      <c r="F83" s="12"/>
      <c r="G83" s="11"/>
      <c r="H83" s="12"/>
      <c r="I83" s="14" t="str">
        <f aca="true">IF($H83="","",TODAY()-$H83)</f>
        <v/>
      </c>
      <c r="J83" s="14" t="str">
        <f aca="true">IF($B83="","",IF($F83="","No date set",IF($F83&lt;TODAY(),"Overdue by "&amp;TODAY()-$F83&amp;" days","Due in "&amp;$F83-TODAY()&amp;" days")))</f>
        <v/>
      </c>
      <c r="K83" s="15" t="str">
        <f aca="true">IF($B83="","",IF($G83="Broken","Broken. Something downstream needs rethinking.",IF($E83="","No test written. This is a belief, not an assumption.",IF($F83="","No validate-by date. It will never be checked.",IF(AND($G83="Untested",$F83&lt;TODAY()),"Validation overdue by "&amp;TODAY()-$F83&amp;" days.",IF(AND(ISNUMBER($I83),$I83&gt;Thresholds!$B$7),"Not reviewed in "&amp;$I83&amp;" days.",""))))))</f>
        <v/>
      </c>
    </row>
    <row r="84" customFormat="false" ht="25.5" hidden="false" customHeight="true" outlineLevel="0" collapsed="false">
      <c r="A84" s="10" t="str">
        <f aca="false">IF($B84="","","A-"&amp;ROW()-6)</f>
        <v/>
      </c>
      <c r="B84" s="11"/>
      <c r="C84" s="11"/>
      <c r="D84" s="11"/>
      <c r="E84" s="11"/>
      <c r="F84" s="12"/>
      <c r="G84" s="11"/>
      <c r="H84" s="12"/>
      <c r="I84" s="14" t="str">
        <f aca="true">IF($H84="","",TODAY()-$H84)</f>
        <v/>
      </c>
      <c r="J84" s="14" t="str">
        <f aca="true">IF($B84="","",IF($F84="","No date set",IF($F84&lt;TODAY(),"Overdue by "&amp;TODAY()-$F84&amp;" days","Due in "&amp;$F84-TODAY()&amp;" days")))</f>
        <v/>
      </c>
      <c r="K84" s="15" t="str">
        <f aca="true">IF($B84="","",IF($G84="Broken","Broken. Something downstream needs rethinking.",IF($E84="","No test written. This is a belief, not an assumption.",IF($F84="","No validate-by date. It will never be checked.",IF(AND($G84="Untested",$F84&lt;TODAY()),"Validation overdue by "&amp;TODAY()-$F84&amp;" days.",IF(AND(ISNUMBER($I84),$I84&gt;Thresholds!$B$7),"Not reviewed in "&amp;$I84&amp;" days.",""))))))</f>
        <v/>
      </c>
    </row>
    <row r="85" customFormat="false" ht="25.5" hidden="false" customHeight="true" outlineLevel="0" collapsed="false">
      <c r="A85" s="10" t="str">
        <f aca="false">IF($B85="","","A-"&amp;ROW()-6)</f>
        <v/>
      </c>
      <c r="B85" s="11"/>
      <c r="C85" s="11"/>
      <c r="D85" s="11"/>
      <c r="E85" s="11"/>
      <c r="F85" s="12"/>
      <c r="G85" s="11"/>
      <c r="H85" s="12"/>
      <c r="I85" s="14" t="str">
        <f aca="true">IF($H85="","",TODAY()-$H85)</f>
        <v/>
      </c>
      <c r="J85" s="14" t="str">
        <f aca="true">IF($B85="","",IF($F85="","No date set",IF($F85&lt;TODAY(),"Overdue by "&amp;TODAY()-$F85&amp;" days","Due in "&amp;$F85-TODAY()&amp;" days")))</f>
        <v/>
      </c>
      <c r="K85" s="15" t="str">
        <f aca="true">IF($B85="","",IF($G85="Broken","Broken. Something downstream needs rethinking.",IF($E85="","No test written. This is a belief, not an assumption.",IF($F85="","No validate-by date. It will never be checked.",IF(AND($G85="Untested",$F85&lt;TODAY()),"Validation overdue by "&amp;TODAY()-$F85&amp;" days.",IF(AND(ISNUMBER($I85),$I85&gt;Thresholds!$B$7),"Not reviewed in "&amp;$I85&amp;" days.",""))))))</f>
        <v/>
      </c>
    </row>
    <row r="86" customFormat="false" ht="25.5" hidden="false" customHeight="true" outlineLevel="0" collapsed="false">
      <c r="A86" s="10" t="str">
        <f aca="false">IF($B86="","","A-"&amp;ROW()-6)</f>
        <v/>
      </c>
      <c r="B86" s="11"/>
      <c r="C86" s="11"/>
      <c r="D86" s="11"/>
      <c r="E86" s="11"/>
      <c r="F86" s="12"/>
      <c r="G86" s="11"/>
      <c r="H86" s="12"/>
      <c r="I86" s="14" t="str">
        <f aca="true">IF($H86="","",TODAY()-$H86)</f>
        <v/>
      </c>
      <c r="J86" s="14" t="str">
        <f aca="true">IF($B86="","",IF($F86="","No date set",IF($F86&lt;TODAY(),"Overdue by "&amp;TODAY()-$F86&amp;" days","Due in "&amp;$F86-TODAY()&amp;" days")))</f>
        <v/>
      </c>
      <c r="K86" s="15" t="str">
        <f aca="true">IF($B86="","",IF($G86="Broken","Broken. Something downstream needs rethinking.",IF($E86="","No test written. This is a belief, not an assumption.",IF($F86="","No validate-by date. It will never be checked.",IF(AND($G86="Untested",$F86&lt;TODAY()),"Validation overdue by "&amp;TODAY()-$F86&amp;" days.",IF(AND(ISNUMBER($I86),$I86&gt;Thresholds!$B$7),"Not reviewed in "&amp;$I86&amp;" days.",""))))))</f>
        <v/>
      </c>
    </row>
    <row r="87" customFormat="false" ht="25.5" hidden="false" customHeight="true" outlineLevel="0" collapsed="false">
      <c r="A87" s="10" t="str">
        <f aca="false">IF($B87="","","A-"&amp;ROW()-6)</f>
        <v/>
      </c>
      <c r="B87" s="11"/>
      <c r="C87" s="11"/>
      <c r="D87" s="11"/>
      <c r="E87" s="11"/>
      <c r="F87" s="12"/>
      <c r="G87" s="11"/>
      <c r="H87" s="12"/>
      <c r="I87" s="14" t="str">
        <f aca="true">IF($H87="","",TODAY()-$H87)</f>
        <v/>
      </c>
      <c r="J87" s="14" t="str">
        <f aca="true">IF($B87="","",IF($F87="","No date set",IF($F87&lt;TODAY(),"Overdue by "&amp;TODAY()-$F87&amp;" days","Due in "&amp;$F87-TODAY()&amp;" days")))</f>
        <v/>
      </c>
      <c r="K87" s="15" t="str">
        <f aca="true">IF($B87="","",IF($G87="Broken","Broken. Something downstream needs rethinking.",IF($E87="","No test written. This is a belief, not an assumption.",IF($F87="","No validate-by date. It will never be checked.",IF(AND($G87="Untested",$F87&lt;TODAY()),"Validation overdue by "&amp;TODAY()-$F87&amp;" days.",IF(AND(ISNUMBER($I87),$I87&gt;Thresholds!$B$7),"Not reviewed in "&amp;$I87&amp;" days.",""))))))</f>
        <v/>
      </c>
    </row>
    <row r="88" customFormat="false" ht="25.5" hidden="false" customHeight="true" outlineLevel="0" collapsed="false">
      <c r="A88" s="10" t="str">
        <f aca="false">IF($B88="","","A-"&amp;ROW()-6)</f>
        <v/>
      </c>
      <c r="B88" s="11"/>
      <c r="C88" s="11"/>
      <c r="D88" s="11"/>
      <c r="E88" s="11"/>
      <c r="F88" s="12"/>
      <c r="G88" s="11"/>
      <c r="H88" s="12"/>
      <c r="I88" s="14" t="str">
        <f aca="true">IF($H88="","",TODAY()-$H88)</f>
        <v/>
      </c>
      <c r="J88" s="14" t="str">
        <f aca="true">IF($B88="","",IF($F88="","No date set",IF($F88&lt;TODAY(),"Overdue by "&amp;TODAY()-$F88&amp;" days","Due in "&amp;$F88-TODAY()&amp;" days")))</f>
        <v/>
      </c>
      <c r="K88" s="15" t="str">
        <f aca="true">IF($B88="","",IF($G88="Broken","Broken. Something downstream needs rethinking.",IF($E88="","No test written. This is a belief, not an assumption.",IF($F88="","No validate-by date. It will never be checked.",IF(AND($G88="Untested",$F88&lt;TODAY()),"Validation overdue by "&amp;TODAY()-$F88&amp;" days.",IF(AND(ISNUMBER($I88),$I88&gt;Thresholds!$B$7),"Not reviewed in "&amp;$I88&amp;" days.",""))))))</f>
        <v/>
      </c>
    </row>
    <row r="89" customFormat="false" ht="25.5" hidden="false" customHeight="true" outlineLevel="0" collapsed="false">
      <c r="A89" s="10" t="str">
        <f aca="false">IF($B89="","","A-"&amp;ROW()-6)</f>
        <v/>
      </c>
      <c r="B89" s="11"/>
      <c r="C89" s="11"/>
      <c r="D89" s="11"/>
      <c r="E89" s="11"/>
      <c r="F89" s="12"/>
      <c r="G89" s="11"/>
      <c r="H89" s="12"/>
      <c r="I89" s="14" t="str">
        <f aca="true">IF($H89="","",TODAY()-$H89)</f>
        <v/>
      </c>
      <c r="J89" s="14" t="str">
        <f aca="true">IF($B89="","",IF($F89="","No date set",IF($F89&lt;TODAY(),"Overdue by "&amp;TODAY()-$F89&amp;" days","Due in "&amp;$F89-TODAY()&amp;" days")))</f>
        <v/>
      </c>
      <c r="K89" s="15" t="str">
        <f aca="true">IF($B89="","",IF($G89="Broken","Broken. Something downstream needs rethinking.",IF($E89="","No test written. This is a belief, not an assumption.",IF($F89="","No validate-by date. It will never be checked.",IF(AND($G89="Untested",$F89&lt;TODAY()),"Validation overdue by "&amp;TODAY()-$F89&amp;" days.",IF(AND(ISNUMBER($I89),$I89&gt;Thresholds!$B$7),"Not reviewed in "&amp;$I89&amp;" days.",""))))))</f>
        <v/>
      </c>
    </row>
    <row r="90" customFormat="false" ht="25.5" hidden="false" customHeight="true" outlineLevel="0" collapsed="false">
      <c r="A90" s="10" t="str">
        <f aca="false">IF($B90="","","A-"&amp;ROW()-6)</f>
        <v/>
      </c>
      <c r="B90" s="11"/>
      <c r="C90" s="11"/>
      <c r="D90" s="11"/>
      <c r="E90" s="11"/>
      <c r="F90" s="12"/>
      <c r="G90" s="11"/>
      <c r="H90" s="12"/>
      <c r="I90" s="14" t="str">
        <f aca="true">IF($H90="","",TODAY()-$H90)</f>
        <v/>
      </c>
      <c r="J90" s="14" t="str">
        <f aca="true">IF($B90="","",IF($F90="","No date set",IF($F90&lt;TODAY(),"Overdue by "&amp;TODAY()-$F90&amp;" days","Due in "&amp;$F90-TODAY()&amp;" days")))</f>
        <v/>
      </c>
      <c r="K90" s="15" t="str">
        <f aca="true">IF($B90="","",IF($G90="Broken","Broken. Something downstream needs rethinking.",IF($E90="","No test written. This is a belief, not an assumption.",IF($F90="","No validate-by date. It will never be checked.",IF(AND($G90="Untested",$F90&lt;TODAY()),"Validation overdue by "&amp;TODAY()-$F90&amp;" days.",IF(AND(ISNUMBER($I90),$I90&gt;Thresholds!$B$7),"Not reviewed in "&amp;$I90&amp;" days.",""))))))</f>
        <v/>
      </c>
    </row>
    <row r="91" customFormat="false" ht="25.5" hidden="false" customHeight="true" outlineLevel="0" collapsed="false">
      <c r="A91" s="10" t="str">
        <f aca="false">IF($B91="","","A-"&amp;ROW()-6)</f>
        <v/>
      </c>
      <c r="B91" s="11"/>
      <c r="C91" s="11"/>
      <c r="D91" s="11"/>
      <c r="E91" s="11"/>
      <c r="F91" s="12"/>
      <c r="G91" s="11"/>
      <c r="H91" s="12"/>
      <c r="I91" s="14" t="str">
        <f aca="true">IF($H91="","",TODAY()-$H91)</f>
        <v/>
      </c>
      <c r="J91" s="14" t="str">
        <f aca="true">IF($B91="","",IF($F91="","No date set",IF($F91&lt;TODAY(),"Overdue by "&amp;TODAY()-$F91&amp;" days","Due in "&amp;$F91-TODAY()&amp;" days")))</f>
        <v/>
      </c>
      <c r="K91" s="15" t="str">
        <f aca="true">IF($B91="","",IF($G91="Broken","Broken. Something downstream needs rethinking.",IF($E91="","No test written. This is a belief, not an assumption.",IF($F91="","No validate-by date. It will never be checked.",IF(AND($G91="Untested",$F91&lt;TODAY()),"Validation overdue by "&amp;TODAY()-$F91&amp;" days.",IF(AND(ISNUMBER($I91),$I91&gt;Thresholds!$B$7),"Not reviewed in "&amp;$I91&amp;" days.",""))))))</f>
        <v/>
      </c>
    </row>
    <row r="92" customFormat="false" ht="25.5" hidden="false" customHeight="true" outlineLevel="0" collapsed="false">
      <c r="A92" s="10" t="str">
        <f aca="false">IF($B92="","","A-"&amp;ROW()-6)</f>
        <v/>
      </c>
      <c r="B92" s="11"/>
      <c r="C92" s="11"/>
      <c r="D92" s="11"/>
      <c r="E92" s="11"/>
      <c r="F92" s="12"/>
      <c r="G92" s="11"/>
      <c r="H92" s="12"/>
      <c r="I92" s="14" t="str">
        <f aca="true">IF($H92="","",TODAY()-$H92)</f>
        <v/>
      </c>
      <c r="J92" s="14" t="str">
        <f aca="true">IF($B92="","",IF($F92="","No date set",IF($F92&lt;TODAY(),"Overdue by "&amp;TODAY()-$F92&amp;" days","Due in "&amp;$F92-TODAY()&amp;" days")))</f>
        <v/>
      </c>
      <c r="K92" s="15" t="str">
        <f aca="true">IF($B92="","",IF($G92="Broken","Broken. Something downstream needs rethinking.",IF($E92="","No test written. This is a belief, not an assumption.",IF($F92="","No validate-by date. It will never be checked.",IF(AND($G92="Untested",$F92&lt;TODAY()),"Validation overdue by "&amp;TODAY()-$F92&amp;" days.",IF(AND(ISNUMBER($I92),$I92&gt;Thresholds!$B$7),"Not reviewed in "&amp;$I92&amp;" days.",""))))))</f>
        <v/>
      </c>
    </row>
    <row r="93" customFormat="false" ht="25.5" hidden="false" customHeight="true" outlineLevel="0" collapsed="false">
      <c r="A93" s="10" t="str">
        <f aca="false">IF($B93="","","A-"&amp;ROW()-6)</f>
        <v/>
      </c>
      <c r="B93" s="11"/>
      <c r="C93" s="11"/>
      <c r="D93" s="11"/>
      <c r="E93" s="11"/>
      <c r="F93" s="12"/>
      <c r="G93" s="11"/>
      <c r="H93" s="12"/>
      <c r="I93" s="14" t="str">
        <f aca="true">IF($H93="","",TODAY()-$H93)</f>
        <v/>
      </c>
      <c r="J93" s="14" t="str">
        <f aca="true">IF($B93="","",IF($F93="","No date set",IF($F93&lt;TODAY(),"Overdue by "&amp;TODAY()-$F93&amp;" days","Due in "&amp;$F93-TODAY()&amp;" days")))</f>
        <v/>
      </c>
      <c r="K93" s="15" t="str">
        <f aca="true">IF($B93="","",IF($G93="Broken","Broken. Something downstream needs rethinking.",IF($E93="","No test written. This is a belief, not an assumption.",IF($F93="","No validate-by date. It will never be checked.",IF(AND($G93="Untested",$F93&lt;TODAY()),"Validation overdue by "&amp;TODAY()-$F93&amp;" days.",IF(AND(ISNUMBER($I93),$I93&gt;Thresholds!$B$7),"Not reviewed in "&amp;$I93&amp;" days.",""))))))</f>
        <v/>
      </c>
    </row>
    <row r="94" customFormat="false" ht="25.5" hidden="false" customHeight="true" outlineLevel="0" collapsed="false">
      <c r="A94" s="10" t="str">
        <f aca="false">IF($B94="","","A-"&amp;ROW()-6)</f>
        <v/>
      </c>
      <c r="B94" s="11"/>
      <c r="C94" s="11"/>
      <c r="D94" s="11"/>
      <c r="E94" s="11"/>
      <c r="F94" s="12"/>
      <c r="G94" s="11"/>
      <c r="H94" s="12"/>
      <c r="I94" s="14" t="str">
        <f aca="true">IF($H94="","",TODAY()-$H94)</f>
        <v/>
      </c>
      <c r="J94" s="14" t="str">
        <f aca="true">IF($B94="","",IF($F94="","No date set",IF($F94&lt;TODAY(),"Overdue by "&amp;TODAY()-$F94&amp;" days","Due in "&amp;$F94-TODAY()&amp;" days")))</f>
        <v/>
      </c>
      <c r="K94" s="15" t="str">
        <f aca="true">IF($B94="","",IF($G94="Broken","Broken. Something downstream needs rethinking.",IF($E94="","No test written. This is a belief, not an assumption.",IF($F94="","No validate-by date. It will never be checked.",IF(AND($G94="Untested",$F94&lt;TODAY()),"Validation overdue by "&amp;TODAY()-$F94&amp;" days.",IF(AND(ISNUMBER($I94),$I94&gt;Thresholds!$B$7),"Not reviewed in "&amp;$I94&amp;" days.",""))))))</f>
        <v/>
      </c>
    </row>
    <row r="95" customFormat="false" ht="25.5" hidden="false" customHeight="true" outlineLevel="0" collapsed="false">
      <c r="A95" s="10" t="str">
        <f aca="false">IF($B95="","","A-"&amp;ROW()-6)</f>
        <v/>
      </c>
      <c r="B95" s="11"/>
      <c r="C95" s="11"/>
      <c r="D95" s="11"/>
      <c r="E95" s="11"/>
      <c r="F95" s="12"/>
      <c r="G95" s="11"/>
      <c r="H95" s="12"/>
      <c r="I95" s="14" t="str">
        <f aca="true">IF($H95="","",TODAY()-$H95)</f>
        <v/>
      </c>
      <c r="J95" s="14" t="str">
        <f aca="true">IF($B95="","",IF($F95="","No date set",IF($F95&lt;TODAY(),"Overdue by "&amp;TODAY()-$F95&amp;" days","Due in "&amp;$F95-TODAY()&amp;" days")))</f>
        <v/>
      </c>
      <c r="K95" s="15" t="str">
        <f aca="true">IF($B95="","",IF($G95="Broken","Broken. Something downstream needs rethinking.",IF($E95="","No test written. This is a belief, not an assumption.",IF($F95="","No validate-by date. It will never be checked.",IF(AND($G95="Untested",$F95&lt;TODAY()),"Validation overdue by "&amp;TODAY()-$F95&amp;" days.",IF(AND(ISNUMBER($I95),$I95&gt;Thresholds!$B$7),"Not reviewed in "&amp;$I95&amp;" days.",""))))))</f>
        <v/>
      </c>
    </row>
    <row r="96" customFormat="false" ht="25.5" hidden="false" customHeight="true" outlineLevel="0" collapsed="false">
      <c r="A96" s="10" t="str">
        <f aca="false">IF($B96="","","A-"&amp;ROW()-6)</f>
        <v/>
      </c>
      <c r="B96" s="11"/>
      <c r="C96" s="11"/>
      <c r="D96" s="11"/>
      <c r="E96" s="11"/>
      <c r="F96" s="12"/>
      <c r="G96" s="11"/>
      <c r="H96" s="12"/>
      <c r="I96" s="14" t="str">
        <f aca="true">IF($H96="","",TODAY()-$H96)</f>
        <v/>
      </c>
      <c r="J96" s="14" t="str">
        <f aca="true">IF($B96="","",IF($F96="","No date set",IF($F96&lt;TODAY(),"Overdue by "&amp;TODAY()-$F96&amp;" days","Due in "&amp;$F96-TODAY()&amp;" days")))</f>
        <v/>
      </c>
      <c r="K96" s="15" t="str">
        <f aca="true">IF($B96="","",IF($G96="Broken","Broken. Something downstream needs rethinking.",IF($E96="","No test written. This is a belief, not an assumption.",IF($F96="","No validate-by date. It will never be checked.",IF(AND($G96="Untested",$F96&lt;TODAY()),"Validation overdue by "&amp;TODAY()-$F96&amp;" days.",IF(AND(ISNUMBER($I96),$I96&gt;Thresholds!$B$7),"Not reviewed in "&amp;$I96&amp;" days.",""))))))</f>
        <v/>
      </c>
    </row>
    <row r="97" customFormat="false" ht="25.5" hidden="false" customHeight="true" outlineLevel="0" collapsed="false">
      <c r="A97" s="10" t="str">
        <f aca="false">IF($B97="","","A-"&amp;ROW()-6)</f>
        <v/>
      </c>
      <c r="B97" s="11"/>
      <c r="C97" s="11"/>
      <c r="D97" s="11"/>
      <c r="E97" s="11"/>
      <c r="F97" s="12"/>
      <c r="G97" s="11"/>
      <c r="H97" s="12"/>
      <c r="I97" s="14" t="str">
        <f aca="true">IF($H97="","",TODAY()-$H97)</f>
        <v/>
      </c>
      <c r="J97" s="14" t="str">
        <f aca="true">IF($B97="","",IF($F97="","No date set",IF($F97&lt;TODAY(),"Overdue by "&amp;TODAY()-$F97&amp;" days","Due in "&amp;$F97-TODAY()&amp;" days")))</f>
        <v/>
      </c>
      <c r="K97" s="15" t="str">
        <f aca="true">IF($B97="","",IF($G97="Broken","Broken. Something downstream needs rethinking.",IF($E97="","No test written. This is a belief, not an assumption.",IF($F97="","No validate-by date. It will never be checked.",IF(AND($G97="Untested",$F97&lt;TODAY()),"Validation overdue by "&amp;TODAY()-$F97&amp;" days.",IF(AND(ISNUMBER($I97),$I97&gt;Thresholds!$B$7),"Not reviewed in "&amp;$I97&amp;" days.",""))))))</f>
        <v/>
      </c>
    </row>
    <row r="98" customFormat="false" ht="25.5" hidden="false" customHeight="true" outlineLevel="0" collapsed="false">
      <c r="A98" s="10" t="str">
        <f aca="false">IF($B98="","","A-"&amp;ROW()-6)</f>
        <v/>
      </c>
      <c r="B98" s="11"/>
      <c r="C98" s="11"/>
      <c r="D98" s="11"/>
      <c r="E98" s="11"/>
      <c r="F98" s="12"/>
      <c r="G98" s="11"/>
      <c r="H98" s="12"/>
      <c r="I98" s="14" t="str">
        <f aca="true">IF($H98="","",TODAY()-$H98)</f>
        <v/>
      </c>
      <c r="J98" s="14" t="str">
        <f aca="true">IF($B98="","",IF($F98="","No date set",IF($F98&lt;TODAY(),"Overdue by "&amp;TODAY()-$F98&amp;" days","Due in "&amp;$F98-TODAY()&amp;" days")))</f>
        <v/>
      </c>
      <c r="K98" s="15" t="str">
        <f aca="true">IF($B98="","",IF($G98="Broken","Broken. Something downstream needs rethinking.",IF($E98="","No test written. This is a belief, not an assumption.",IF($F98="","No validate-by date. It will never be checked.",IF(AND($G98="Untested",$F98&lt;TODAY()),"Validation overdue by "&amp;TODAY()-$F98&amp;" days.",IF(AND(ISNUMBER($I98),$I98&gt;Thresholds!$B$7),"Not reviewed in "&amp;$I98&amp;" days.",""))))))</f>
        <v/>
      </c>
    </row>
    <row r="99" customFormat="false" ht="25.5" hidden="false" customHeight="true" outlineLevel="0" collapsed="false">
      <c r="A99" s="10" t="str">
        <f aca="false">IF($B99="","","A-"&amp;ROW()-6)</f>
        <v/>
      </c>
      <c r="B99" s="11"/>
      <c r="C99" s="11"/>
      <c r="D99" s="11"/>
      <c r="E99" s="11"/>
      <c r="F99" s="12"/>
      <c r="G99" s="11"/>
      <c r="H99" s="12"/>
      <c r="I99" s="14" t="str">
        <f aca="true">IF($H99="","",TODAY()-$H99)</f>
        <v/>
      </c>
      <c r="J99" s="14" t="str">
        <f aca="true">IF($B99="","",IF($F99="","No date set",IF($F99&lt;TODAY(),"Overdue by "&amp;TODAY()-$F99&amp;" days","Due in "&amp;$F99-TODAY()&amp;" days")))</f>
        <v/>
      </c>
      <c r="K99" s="15" t="str">
        <f aca="true">IF($B99="","",IF($G99="Broken","Broken. Something downstream needs rethinking.",IF($E99="","No test written. This is a belief, not an assumption.",IF($F99="","No validate-by date. It will never be checked.",IF(AND($G99="Untested",$F99&lt;TODAY()),"Validation overdue by "&amp;TODAY()-$F99&amp;" days.",IF(AND(ISNUMBER($I99),$I99&gt;Thresholds!$B$7),"Not reviewed in "&amp;$I99&amp;" days.",""))))))</f>
        <v/>
      </c>
    </row>
    <row r="100" customFormat="false" ht="25.5" hidden="false" customHeight="true" outlineLevel="0" collapsed="false">
      <c r="A100" s="10" t="str">
        <f aca="false">IF($B100="","","A-"&amp;ROW()-6)</f>
        <v/>
      </c>
      <c r="B100" s="11"/>
      <c r="C100" s="11"/>
      <c r="D100" s="11"/>
      <c r="E100" s="11"/>
      <c r="F100" s="12"/>
      <c r="G100" s="11"/>
      <c r="H100" s="12"/>
      <c r="I100" s="14" t="str">
        <f aca="true">IF($H100="","",TODAY()-$H100)</f>
        <v/>
      </c>
      <c r="J100" s="14" t="str">
        <f aca="true">IF($B100="","",IF($F100="","No date set",IF($F100&lt;TODAY(),"Overdue by "&amp;TODAY()-$F100&amp;" days","Due in "&amp;$F100-TODAY()&amp;" days")))</f>
        <v/>
      </c>
      <c r="K100" s="15" t="str">
        <f aca="true">IF($B100="","",IF($G100="Broken","Broken. Something downstream needs rethinking.",IF($E100="","No test written. This is a belief, not an assumption.",IF($F100="","No validate-by date. It will never be checked.",IF(AND($G100="Untested",$F100&lt;TODAY()),"Validation overdue by "&amp;TODAY()-$F100&amp;" days.",IF(AND(ISNUMBER($I100),$I100&gt;Thresholds!$B$7),"Not reviewed in "&amp;$I100&amp;" days.",""))))))</f>
        <v/>
      </c>
    </row>
    <row r="101" customFormat="false" ht="25.5" hidden="false" customHeight="true" outlineLevel="0" collapsed="false">
      <c r="A101" s="10" t="str">
        <f aca="false">IF($B101="","","A-"&amp;ROW()-6)</f>
        <v/>
      </c>
      <c r="B101" s="11"/>
      <c r="C101" s="11"/>
      <c r="D101" s="11"/>
      <c r="E101" s="11"/>
      <c r="F101" s="12"/>
      <c r="G101" s="11"/>
      <c r="H101" s="12"/>
      <c r="I101" s="14" t="str">
        <f aca="true">IF($H101="","",TODAY()-$H101)</f>
        <v/>
      </c>
      <c r="J101" s="14" t="str">
        <f aca="true">IF($B101="","",IF($F101="","No date set",IF($F101&lt;TODAY(),"Overdue by "&amp;TODAY()-$F101&amp;" days","Due in "&amp;$F101-TODAY()&amp;" days")))</f>
        <v/>
      </c>
      <c r="K101" s="15" t="str">
        <f aca="true">IF($B101="","",IF($G101="Broken","Broken. Something downstream needs rethinking.",IF($E101="","No test written. This is a belief, not an assumption.",IF($F101="","No validate-by date. It will never be checked.",IF(AND($G101="Untested",$F101&lt;TODAY()),"Validation overdue by "&amp;TODAY()-$F101&amp;" days.",IF(AND(ISNUMBER($I101),$I101&gt;Thresholds!$B$7),"Not reviewed in "&amp;$I101&amp;" days.",""))))))</f>
        <v/>
      </c>
    </row>
    <row r="102" customFormat="false" ht="25.5" hidden="false" customHeight="true" outlineLevel="0" collapsed="false">
      <c r="A102" s="10" t="str">
        <f aca="false">IF($B102="","","A-"&amp;ROW()-6)</f>
        <v/>
      </c>
      <c r="B102" s="11"/>
      <c r="C102" s="11"/>
      <c r="D102" s="11"/>
      <c r="E102" s="11"/>
      <c r="F102" s="12"/>
      <c r="G102" s="11"/>
      <c r="H102" s="12"/>
      <c r="I102" s="14" t="str">
        <f aca="true">IF($H102="","",TODAY()-$H102)</f>
        <v/>
      </c>
      <c r="J102" s="14" t="str">
        <f aca="true">IF($B102="","",IF($F102="","No date set",IF($F102&lt;TODAY(),"Overdue by "&amp;TODAY()-$F102&amp;" days","Due in "&amp;$F102-TODAY()&amp;" days")))</f>
        <v/>
      </c>
      <c r="K102" s="15" t="str">
        <f aca="true">IF($B102="","",IF($G102="Broken","Broken. Something downstream needs rethinking.",IF($E102="","No test written. This is a belief, not an assumption.",IF($F102="","No validate-by date. It will never be checked.",IF(AND($G102="Untested",$F102&lt;TODAY()),"Validation overdue by "&amp;TODAY()-$F102&amp;" days.",IF(AND(ISNUMBER($I102),$I102&gt;Thresholds!$B$7),"Not reviewed in "&amp;$I102&amp;" days.",""))))))</f>
        <v/>
      </c>
    </row>
    <row r="103" customFormat="false" ht="25.5" hidden="false" customHeight="true" outlineLevel="0" collapsed="false">
      <c r="A103" s="10" t="str">
        <f aca="false">IF($B103="","","A-"&amp;ROW()-6)</f>
        <v/>
      </c>
      <c r="B103" s="11"/>
      <c r="C103" s="11"/>
      <c r="D103" s="11"/>
      <c r="E103" s="11"/>
      <c r="F103" s="12"/>
      <c r="G103" s="11"/>
      <c r="H103" s="12"/>
      <c r="I103" s="14" t="str">
        <f aca="true">IF($H103="","",TODAY()-$H103)</f>
        <v/>
      </c>
      <c r="J103" s="14" t="str">
        <f aca="true">IF($B103="","",IF($F103="","No date set",IF($F103&lt;TODAY(),"Overdue by "&amp;TODAY()-$F103&amp;" days","Due in "&amp;$F103-TODAY()&amp;" days")))</f>
        <v/>
      </c>
      <c r="K103" s="15" t="str">
        <f aca="true">IF($B103="","",IF($G103="Broken","Broken. Something downstream needs rethinking.",IF($E103="","No test written. This is a belief, not an assumption.",IF($F103="","No validate-by date. It will never be checked.",IF(AND($G103="Untested",$F103&lt;TODAY()),"Validation overdue by "&amp;TODAY()-$F103&amp;" days.",IF(AND(ISNUMBER($I103),$I103&gt;Thresholds!$B$7),"Not reviewed in "&amp;$I103&amp;" days.",""))))))</f>
        <v/>
      </c>
    </row>
    <row r="104" customFormat="false" ht="25.5" hidden="false" customHeight="true" outlineLevel="0" collapsed="false">
      <c r="A104" s="10" t="str">
        <f aca="false">IF($B104="","","A-"&amp;ROW()-6)</f>
        <v/>
      </c>
      <c r="B104" s="11"/>
      <c r="C104" s="11"/>
      <c r="D104" s="11"/>
      <c r="E104" s="11"/>
      <c r="F104" s="12"/>
      <c r="G104" s="11"/>
      <c r="H104" s="12"/>
      <c r="I104" s="14" t="str">
        <f aca="true">IF($H104="","",TODAY()-$H104)</f>
        <v/>
      </c>
      <c r="J104" s="14" t="str">
        <f aca="true">IF($B104="","",IF($F104="","No date set",IF($F104&lt;TODAY(),"Overdue by "&amp;TODAY()-$F104&amp;" days","Due in "&amp;$F104-TODAY()&amp;" days")))</f>
        <v/>
      </c>
      <c r="K104" s="15" t="str">
        <f aca="true">IF($B104="","",IF($G104="Broken","Broken. Something downstream needs rethinking.",IF($E104="","No test written. This is a belief, not an assumption.",IF($F104="","No validate-by date. It will never be checked.",IF(AND($G104="Untested",$F104&lt;TODAY()),"Validation overdue by "&amp;TODAY()-$F104&amp;" days.",IF(AND(ISNUMBER($I104),$I104&gt;Thresholds!$B$7),"Not reviewed in "&amp;$I104&amp;" days.",""))))))</f>
        <v/>
      </c>
    </row>
    <row r="105" customFormat="false" ht="25.5" hidden="false" customHeight="true" outlineLevel="0" collapsed="false">
      <c r="A105" s="10" t="str">
        <f aca="false">IF($B105="","","A-"&amp;ROW()-6)</f>
        <v/>
      </c>
      <c r="B105" s="11"/>
      <c r="C105" s="11"/>
      <c r="D105" s="11"/>
      <c r="E105" s="11"/>
      <c r="F105" s="12"/>
      <c r="G105" s="11"/>
      <c r="H105" s="12"/>
      <c r="I105" s="14" t="str">
        <f aca="true">IF($H105="","",TODAY()-$H105)</f>
        <v/>
      </c>
      <c r="J105" s="14" t="str">
        <f aca="true">IF($B105="","",IF($F105="","No date set",IF($F105&lt;TODAY(),"Overdue by "&amp;TODAY()-$F105&amp;" days","Due in "&amp;$F105-TODAY()&amp;" days")))</f>
        <v/>
      </c>
      <c r="K105" s="15" t="str">
        <f aca="true">IF($B105="","",IF($G105="Broken","Broken. Something downstream needs rethinking.",IF($E105="","No test written. This is a belief, not an assumption.",IF($F105="","No validate-by date. It will never be checked.",IF(AND($G105="Untested",$F105&lt;TODAY()),"Validation overdue by "&amp;TODAY()-$F105&amp;" days.",IF(AND(ISNUMBER($I105),$I105&gt;Thresholds!$B$7),"Not reviewed in "&amp;$I105&amp;" days.",""))))))</f>
        <v/>
      </c>
    </row>
    <row r="106" customFormat="false" ht="25.5" hidden="false" customHeight="true" outlineLevel="0" collapsed="false">
      <c r="A106" s="10" t="str">
        <f aca="false">IF($B106="","","A-"&amp;ROW()-6)</f>
        <v/>
      </c>
      <c r="B106" s="11"/>
      <c r="C106" s="11"/>
      <c r="D106" s="11"/>
      <c r="E106" s="11"/>
      <c r="F106" s="12"/>
      <c r="G106" s="11"/>
      <c r="H106" s="12"/>
      <c r="I106" s="14" t="str">
        <f aca="true">IF($H106="","",TODAY()-$H106)</f>
        <v/>
      </c>
      <c r="J106" s="14" t="str">
        <f aca="true">IF($B106="","",IF($F106="","No date set",IF($F106&lt;TODAY(),"Overdue by "&amp;TODAY()-$F106&amp;" days","Due in "&amp;$F106-TODAY()&amp;" days")))</f>
        <v/>
      </c>
      <c r="K106" s="15" t="str">
        <f aca="true">IF($B106="","",IF($G106="Broken","Broken. Something downstream needs rethinking.",IF($E106="","No test written. This is a belief, not an assumption.",IF($F106="","No validate-by date. It will never be checked.",IF(AND($G106="Untested",$F106&lt;TODAY()),"Validation overdue by "&amp;TODAY()-$F106&amp;" days.",IF(AND(ISNUMBER($I106),$I106&gt;Thresholds!$B$7),"Not reviewed in "&amp;$I106&amp;" days.",""))))))</f>
        <v/>
      </c>
    </row>
  </sheetData>
  <autoFilter ref="A6:K106"/>
  <conditionalFormatting sqref="K7:K106">
    <cfRule type="expression" priority="2" aboveAverage="0" equalAverage="0" bottom="0" percent="0" rank="0" text="" dxfId="7">
      <formula>$K7&lt;&gt;""</formula>
    </cfRule>
  </conditionalFormatting>
  <dataValidations count="1">
    <dataValidation allowBlank="true" errorStyle="stop" operator="between" showDropDown="false" showErrorMessage="false" showInputMessage="false" sqref="G7:G106" type="list">
      <formula1>"Untested,Holding,Broken"</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F6F2A"/>
    <pageSetUpPr fitToPage="true"/>
  </sheetPr>
  <dimension ref="A1:J106"/>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42"/>
    <col collapsed="false" customWidth="true" hidden="false" outlineLevel="0" max="3" min="3" style="0" width="14"/>
    <col collapsed="false" customWidth="true" hidden="false" outlineLevel="0" max="4" min="4" style="0" width="13"/>
    <col collapsed="false" customWidth="true" hidden="false" outlineLevel="0" max="5" min="5" style="0" width="15"/>
    <col collapsed="false" customWidth="true" hidden="false" outlineLevel="0" max="8" min="6" style="0" width="13"/>
    <col collapsed="false" customWidth="true" hidden="false" outlineLevel="0" max="9" min="9" style="0" width="12"/>
    <col collapsed="false" customWidth="true" hidden="false" outlineLevel="0" max="10" min="10" style="0" width="44"/>
  </cols>
  <sheetData>
    <row r="1" customFormat="false" ht="54" hidden="false" customHeight="true" outlineLevel="0" collapsed="false"/>
    <row r="2" customFormat="false" ht="21" hidden="false" customHeight="true" outlineLevel="0" collapsed="false">
      <c r="A2" s="1" t="s">
        <v>132</v>
      </c>
    </row>
    <row r="3" customFormat="false" ht="13.5" hidden="false" customHeight="true" outlineLevel="0" collapsed="false">
      <c r="A3" s="2" t="s">
        <v>133</v>
      </c>
    </row>
    <row r="4" customFormat="false" ht="3" hidden="false" customHeight="true" outlineLevel="0" collapsed="false">
      <c r="A4" s="3"/>
      <c r="B4" s="3"/>
      <c r="C4" s="3"/>
      <c r="D4" s="3"/>
      <c r="E4" s="3"/>
      <c r="F4" s="3"/>
      <c r="G4" s="3"/>
      <c r="H4" s="3"/>
      <c r="I4" s="3"/>
      <c r="J4" s="3"/>
    </row>
    <row r="5" customFormat="false" ht="9" hidden="false" customHeight="true" outlineLevel="0" collapsed="false"/>
    <row r="6" customFormat="false" ht="30" hidden="false" customHeight="true" outlineLevel="0" collapsed="false">
      <c r="A6" s="8" t="s">
        <v>36</v>
      </c>
      <c r="B6" s="8" t="s">
        <v>134</v>
      </c>
      <c r="C6" s="8" t="s">
        <v>38</v>
      </c>
      <c r="D6" s="8" t="s">
        <v>135</v>
      </c>
      <c r="E6" s="8" t="s">
        <v>136</v>
      </c>
      <c r="F6" s="8" t="s">
        <v>137</v>
      </c>
      <c r="G6" s="8" t="s">
        <v>138</v>
      </c>
      <c r="H6" s="8" t="s">
        <v>44</v>
      </c>
      <c r="I6" s="8" t="s">
        <v>139</v>
      </c>
      <c r="J6" s="9" t="s">
        <v>48</v>
      </c>
    </row>
    <row r="7" customFormat="false" ht="25.5" hidden="false" customHeight="true" outlineLevel="0" collapsed="false">
      <c r="A7" s="10" t="str">
        <f aca="false">IF($B7="","","AC-"&amp;ROW()-6)</f>
        <v>AC-1</v>
      </c>
      <c r="B7" s="11" t="s">
        <v>140</v>
      </c>
      <c r="C7" s="11" t="s">
        <v>61</v>
      </c>
      <c r="D7" s="12" t="n">
        <v>46268</v>
      </c>
      <c r="E7" s="11" t="s">
        <v>141</v>
      </c>
      <c r="F7" s="13" t="s">
        <v>142</v>
      </c>
      <c r="G7" s="12" t="n">
        <v>46275</v>
      </c>
      <c r="H7" s="11" t="s">
        <v>54</v>
      </c>
      <c r="I7" s="14" t="n">
        <f aca="true">IF(OR($D7="",$H7="Done"),"",TODAY()-$D7)</f>
        <v>4</v>
      </c>
      <c r="J7" s="15" t="str">
        <f aca="true">IF($B7="","",IF($H7="Done","",IF($C7="","No owner. This will not happen.",IF($G7="","No due date. Same thing, slower.",IF($G7&lt;TODAY(),"Overdue by "&amp;TODAY()-$G7&amp;" days.",IF(AND(ISNUMBER($I7),$I7&gt;Thresholds!$B$8),"Open "&amp;$I7&amp;" days, past the two-week box.",""))))))</f>
        <v/>
      </c>
    </row>
    <row r="8" customFormat="false" ht="25.5" hidden="false" customHeight="true" outlineLevel="0" collapsed="false">
      <c r="A8" s="10" t="str">
        <f aca="false">IF($B8="","","AC-"&amp;ROW()-6)</f>
        <v>AC-2</v>
      </c>
      <c r="B8" s="11" t="s">
        <v>143</v>
      </c>
      <c r="C8" s="11" t="s">
        <v>61</v>
      </c>
      <c r="D8" s="12" t="n">
        <v>46266</v>
      </c>
      <c r="E8" s="11" t="s">
        <v>144</v>
      </c>
      <c r="F8" s="13" t="s">
        <v>145</v>
      </c>
      <c r="G8" s="12" t="n">
        <v>46274</v>
      </c>
      <c r="H8" s="11" t="s">
        <v>54</v>
      </c>
      <c r="I8" s="14" t="n">
        <f aca="true">IF(OR($D8="",$H8="Done"),"",TODAY()-$D8)</f>
        <v>6</v>
      </c>
      <c r="J8" s="15" t="str">
        <f aca="true">IF($B8="","",IF($H8="Done","",IF($C8="","No owner. This will not happen.",IF($G8="","No due date. Same thing, slower.",IF($G8&lt;TODAY(),"Overdue by "&amp;TODAY()-$G8&amp;" days.",IF(AND(ISNUMBER($I8),$I8&gt;Thresholds!$B$8),"Open "&amp;$I8&amp;" days, past the two-week box.",""))))))</f>
        <v/>
      </c>
    </row>
    <row r="9" customFormat="false" ht="25.5" hidden="false" customHeight="true" outlineLevel="0" collapsed="false">
      <c r="A9" s="10" t="str">
        <f aca="false">IF($B9="","","AC-"&amp;ROW()-6)</f>
        <v>AC-3</v>
      </c>
      <c r="B9" s="11" t="s">
        <v>146</v>
      </c>
      <c r="C9" s="11" t="s">
        <v>50</v>
      </c>
      <c r="D9" s="12" t="n">
        <v>46263</v>
      </c>
      <c r="E9" s="11" t="s">
        <v>141</v>
      </c>
      <c r="F9" s="13" t="s">
        <v>147</v>
      </c>
      <c r="G9" s="12" t="n">
        <v>46268</v>
      </c>
      <c r="H9" s="11" t="s">
        <v>54</v>
      </c>
      <c r="I9" s="14" t="n">
        <f aca="true">IF(OR($D9="",$H9="Done"),"",TODAY()-$D9)</f>
        <v>9</v>
      </c>
      <c r="J9" s="15" t="str">
        <f aca="true">IF($B9="","",IF($H9="Done","",IF($C9="","No owner. This will not happen.",IF($G9="","No due date. Same thing, slower.",IF($G9&lt;TODAY(),"Overdue by "&amp;TODAY()-$G9&amp;" days.",IF(AND(ISNUMBER($I9),$I9&gt;Thresholds!$B$8),"Open "&amp;$I9&amp;" days, past the two-week box.",""))))))</f>
        <v>Overdue by 4 days.</v>
      </c>
    </row>
    <row r="10" customFormat="false" ht="25.5" hidden="false" customHeight="true" outlineLevel="0" collapsed="false">
      <c r="A10" s="10" t="str">
        <f aca="false">IF($B10="","","AC-"&amp;ROW()-6)</f>
        <v>AC-4</v>
      </c>
      <c r="B10" s="11" t="s">
        <v>148</v>
      </c>
      <c r="C10" s="11" t="s">
        <v>50</v>
      </c>
      <c r="D10" s="12" t="n">
        <v>46238</v>
      </c>
      <c r="E10" s="11" t="s">
        <v>149</v>
      </c>
      <c r="F10" s="13" t="s">
        <v>150</v>
      </c>
      <c r="G10" s="12" t="n">
        <v>46252</v>
      </c>
      <c r="H10" s="11" t="s">
        <v>54</v>
      </c>
      <c r="I10" s="14" t="n">
        <f aca="true">IF(OR($D10="",$H10="Done"),"",TODAY()-$D10)</f>
        <v>34</v>
      </c>
      <c r="J10" s="15" t="str">
        <f aca="true">IF($B10="","",IF($H10="Done","",IF($C10="","No owner. This will not happen.",IF($G10="","No due date. Same thing, slower.",IF($G10&lt;TODAY(),"Overdue by "&amp;TODAY()-$G10&amp;" days.",IF(AND(ISNUMBER($I10),$I10&gt;Thresholds!$B$8),"Open "&amp;$I10&amp;" days, past the two-week box.",""))))))</f>
        <v>Overdue by 20 days.</v>
      </c>
    </row>
    <row r="11" customFormat="false" ht="25.5" hidden="false" customHeight="true" outlineLevel="0" collapsed="false">
      <c r="A11" s="10" t="str">
        <f aca="false">IF($B11="","","AC-"&amp;ROW()-6)</f>
        <v>AC-5</v>
      </c>
      <c r="B11" s="11" t="s">
        <v>151</v>
      </c>
      <c r="C11" s="11" t="s">
        <v>50</v>
      </c>
      <c r="D11" s="12" t="n">
        <v>46270</v>
      </c>
      <c r="E11" s="11" t="s">
        <v>152</v>
      </c>
      <c r="F11" s="13" t="s">
        <v>153</v>
      </c>
      <c r="G11" s="12" t="n">
        <v>46279</v>
      </c>
      <c r="H11" s="11" t="s">
        <v>54</v>
      </c>
      <c r="I11" s="14" t="n">
        <f aca="true">IF(OR($D11="",$H11="Done"),"",TODAY()-$D11)</f>
        <v>2</v>
      </c>
      <c r="J11" s="15" t="str">
        <f aca="true">IF($B11="","",IF($H11="Done","",IF($C11="","No owner. This will not happen.",IF($G11="","No due date. Same thing, slower.",IF($G11&lt;TODAY(),"Overdue by "&amp;TODAY()-$G11&amp;" days.",IF(AND(ISNUMBER($I11),$I11&gt;Thresholds!$B$8),"Open "&amp;$I11&amp;" days, past the two-week box.",""))))))</f>
        <v/>
      </c>
    </row>
    <row r="12" customFormat="false" ht="25.5" hidden="false" customHeight="true" outlineLevel="0" collapsed="false">
      <c r="A12" s="10" t="str">
        <f aca="false">IF($B12="","","AC-"&amp;ROW()-6)</f>
        <v/>
      </c>
      <c r="B12" s="11"/>
      <c r="C12" s="11"/>
      <c r="D12" s="12"/>
      <c r="E12" s="11"/>
      <c r="F12" s="13"/>
      <c r="G12" s="12"/>
      <c r="H12" s="11"/>
      <c r="I12" s="14" t="str">
        <f aca="true">IF(OR($D12="",$H12="Done"),"",TODAY()-$D12)</f>
        <v/>
      </c>
      <c r="J12" s="15" t="str">
        <f aca="true">IF($B12="","",IF($H12="Done","",IF($C12="","No owner. This will not happen.",IF($G12="","No due date. Same thing, slower.",IF($G12&lt;TODAY(),"Overdue by "&amp;TODAY()-$G12&amp;" days.",IF(AND(ISNUMBER($I12),$I12&gt;Thresholds!$B$8),"Open "&amp;$I12&amp;" days, past the two-week box.",""))))))</f>
        <v/>
      </c>
    </row>
    <row r="13" customFormat="false" ht="25.5" hidden="false" customHeight="true" outlineLevel="0" collapsed="false">
      <c r="A13" s="10" t="str">
        <f aca="false">IF($B13="","","AC-"&amp;ROW()-6)</f>
        <v/>
      </c>
      <c r="B13" s="11"/>
      <c r="C13" s="11"/>
      <c r="D13" s="12"/>
      <c r="E13" s="11"/>
      <c r="F13" s="13"/>
      <c r="G13" s="12"/>
      <c r="H13" s="11"/>
      <c r="I13" s="14" t="str">
        <f aca="true">IF(OR($D13="",$H13="Done"),"",TODAY()-$D13)</f>
        <v/>
      </c>
      <c r="J13" s="15" t="str">
        <f aca="true">IF($B13="","",IF($H13="Done","",IF($C13="","No owner. This will not happen.",IF($G13="","No due date. Same thing, slower.",IF($G13&lt;TODAY(),"Overdue by "&amp;TODAY()-$G13&amp;" days.",IF(AND(ISNUMBER($I13),$I13&gt;Thresholds!$B$8),"Open "&amp;$I13&amp;" days, past the two-week box.",""))))))</f>
        <v/>
      </c>
    </row>
    <row r="14" customFormat="false" ht="25.5" hidden="false" customHeight="true" outlineLevel="0" collapsed="false">
      <c r="A14" s="10" t="str">
        <f aca="false">IF($B14="","","AC-"&amp;ROW()-6)</f>
        <v/>
      </c>
      <c r="B14" s="11"/>
      <c r="C14" s="11"/>
      <c r="D14" s="12"/>
      <c r="E14" s="11"/>
      <c r="F14" s="13"/>
      <c r="G14" s="12"/>
      <c r="H14" s="11"/>
      <c r="I14" s="14" t="str">
        <f aca="true">IF(OR($D14="",$H14="Done"),"",TODAY()-$D14)</f>
        <v/>
      </c>
      <c r="J14" s="15" t="str">
        <f aca="true">IF($B14="","",IF($H14="Done","",IF($C14="","No owner. This will not happen.",IF($G14="","No due date. Same thing, slower.",IF($G14&lt;TODAY(),"Overdue by "&amp;TODAY()-$G14&amp;" days.",IF(AND(ISNUMBER($I14),$I14&gt;Thresholds!$B$8),"Open "&amp;$I14&amp;" days, past the two-week box.",""))))))</f>
        <v/>
      </c>
    </row>
    <row r="15" customFormat="false" ht="25.5" hidden="false" customHeight="true" outlineLevel="0" collapsed="false">
      <c r="A15" s="10" t="str">
        <f aca="false">IF($B15="","","AC-"&amp;ROW()-6)</f>
        <v/>
      </c>
      <c r="B15" s="11"/>
      <c r="C15" s="11"/>
      <c r="D15" s="12"/>
      <c r="E15" s="11"/>
      <c r="F15" s="13"/>
      <c r="G15" s="12"/>
      <c r="H15" s="11"/>
      <c r="I15" s="14" t="str">
        <f aca="true">IF(OR($D15="",$H15="Done"),"",TODAY()-$D15)</f>
        <v/>
      </c>
      <c r="J15" s="15" t="str">
        <f aca="true">IF($B15="","",IF($H15="Done","",IF($C15="","No owner. This will not happen.",IF($G15="","No due date. Same thing, slower.",IF($G15&lt;TODAY(),"Overdue by "&amp;TODAY()-$G15&amp;" days.",IF(AND(ISNUMBER($I15),$I15&gt;Thresholds!$B$8),"Open "&amp;$I15&amp;" days, past the two-week box.",""))))))</f>
        <v/>
      </c>
    </row>
    <row r="16" customFormat="false" ht="25.5" hidden="false" customHeight="true" outlineLevel="0" collapsed="false">
      <c r="A16" s="10" t="str">
        <f aca="false">IF($B16="","","AC-"&amp;ROW()-6)</f>
        <v/>
      </c>
      <c r="B16" s="11"/>
      <c r="C16" s="11"/>
      <c r="D16" s="12"/>
      <c r="E16" s="11"/>
      <c r="F16" s="13"/>
      <c r="G16" s="12"/>
      <c r="H16" s="11"/>
      <c r="I16" s="14" t="str">
        <f aca="true">IF(OR($D16="",$H16="Done"),"",TODAY()-$D16)</f>
        <v/>
      </c>
      <c r="J16" s="15" t="str">
        <f aca="true">IF($B16="","",IF($H16="Done","",IF($C16="","No owner. This will not happen.",IF($G16="","No due date. Same thing, slower.",IF($G16&lt;TODAY(),"Overdue by "&amp;TODAY()-$G16&amp;" days.",IF(AND(ISNUMBER($I16),$I16&gt;Thresholds!$B$8),"Open "&amp;$I16&amp;" days, past the two-week box.",""))))))</f>
        <v/>
      </c>
    </row>
    <row r="17" customFormat="false" ht="25.5" hidden="false" customHeight="true" outlineLevel="0" collapsed="false">
      <c r="A17" s="10" t="str">
        <f aca="false">IF($B17="","","AC-"&amp;ROW()-6)</f>
        <v/>
      </c>
      <c r="B17" s="11"/>
      <c r="C17" s="11"/>
      <c r="D17" s="12"/>
      <c r="E17" s="11"/>
      <c r="F17" s="13"/>
      <c r="G17" s="12"/>
      <c r="H17" s="11"/>
      <c r="I17" s="14" t="str">
        <f aca="true">IF(OR($D17="",$H17="Done"),"",TODAY()-$D17)</f>
        <v/>
      </c>
      <c r="J17" s="15" t="str">
        <f aca="true">IF($B17="","",IF($H17="Done","",IF($C17="","No owner. This will not happen.",IF($G17="","No due date. Same thing, slower.",IF($G17&lt;TODAY(),"Overdue by "&amp;TODAY()-$G17&amp;" days.",IF(AND(ISNUMBER($I17),$I17&gt;Thresholds!$B$8),"Open "&amp;$I17&amp;" days, past the two-week box.",""))))))</f>
        <v/>
      </c>
    </row>
    <row r="18" customFormat="false" ht="25.5" hidden="false" customHeight="true" outlineLevel="0" collapsed="false">
      <c r="A18" s="10" t="str">
        <f aca="false">IF($B18="","","AC-"&amp;ROW()-6)</f>
        <v/>
      </c>
      <c r="B18" s="11"/>
      <c r="C18" s="11"/>
      <c r="D18" s="12"/>
      <c r="E18" s="11"/>
      <c r="F18" s="13"/>
      <c r="G18" s="12"/>
      <c r="H18" s="11"/>
      <c r="I18" s="14" t="str">
        <f aca="true">IF(OR($D18="",$H18="Done"),"",TODAY()-$D18)</f>
        <v/>
      </c>
      <c r="J18" s="15" t="str">
        <f aca="true">IF($B18="","",IF($H18="Done","",IF($C18="","No owner. This will not happen.",IF($G18="","No due date. Same thing, slower.",IF($G18&lt;TODAY(),"Overdue by "&amp;TODAY()-$G18&amp;" days.",IF(AND(ISNUMBER($I18),$I18&gt;Thresholds!$B$8),"Open "&amp;$I18&amp;" days, past the two-week box.",""))))))</f>
        <v/>
      </c>
    </row>
    <row r="19" customFormat="false" ht="25.5" hidden="false" customHeight="true" outlineLevel="0" collapsed="false">
      <c r="A19" s="10" t="str">
        <f aca="false">IF($B19="","","AC-"&amp;ROW()-6)</f>
        <v/>
      </c>
      <c r="B19" s="11"/>
      <c r="C19" s="11"/>
      <c r="D19" s="12"/>
      <c r="E19" s="11"/>
      <c r="F19" s="13"/>
      <c r="G19" s="12"/>
      <c r="H19" s="11"/>
      <c r="I19" s="14" t="str">
        <f aca="true">IF(OR($D19="",$H19="Done"),"",TODAY()-$D19)</f>
        <v/>
      </c>
      <c r="J19" s="15" t="str">
        <f aca="true">IF($B19="","",IF($H19="Done","",IF($C19="","No owner. This will not happen.",IF($G19="","No due date. Same thing, slower.",IF($G19&lt;TODAY(),"Overdue by "&amp;TODAY()-$G19&amp;" days.",IF(AND(ISNUMBER($I19),$I19&gt;Thresholds!$B$8),"Open "&amp;$I19&amp;" days, past the two-week box.",""))))))</f>
        <v/>
      </c>
    </row>
    <row r="20" customFormat="false" ht="25.5" hidden="false" customHeight="true" outlineLevel="0" collapsed="false">
      <c r="A20" s="10" t="str">
        <f aca="false">IF($B20="","","AC-"&amp;ROW()-6)</f>
        <v/>
      </c>
      <c r="B20" s="11"/>
      <c r="C20" s="11"/>
      <c r="D20" s="12"/>
      <c r="E20" s="11"/>
      <c r="F20" s="13"/>
      <c r="G20" s="12"/>
      <c r="H20" s="11"/>
      <c r="I20" s="14" t="str">
        <f aca="true">IF(OR($D20="",$H20="Done"),"",TODAY()-$D20)</f>
        <v/>
      </c>
      <c r="J20" s="15" t="str">
        <f aca="true">IF($B20="","",IF($H20="Done","",IF($C20="","No owner. This will not happen.",IF($G20="","No due date. Same thing, slower.",IF($G20&lt;TODAY(),"Overdue by "&amp;TODAY()-$G20&amp;" days.",IF(AND(ISNUMBER($I20),$I20&gt;Thresholds!$B$8),"Open "&amp;$I20&amp;" days, past the two-week box.",""))))))</f>
        <v/>
      </c>
    </row>
    <row r="21" customFormat="false" ht="25.5" hidden="false" customHeight="true" outlineLevel="0" collapsed="false">
      <c r="A21" s="10" t="str">
        <f aca="false">IF($B21="","","AC-"&amp;ROW()-6)</f>
        <v/>
      </c>
      <c r="B21" s="11"/>
      <c r="C21" s="11"/>
      <c r="D21" s="12"/>
      <c r="E21" s="11"/>
      <c r="F21" s="13"/>
      <c r="G21" s="12"/>
      <c r="H21" s="11"/>
      <c r="I21" s="14" t="str">
        <f aca="true">IF(OR($D21="",$H21="Done"),"",TODAY()-$D21)</f>
        <v/>
      </c>
      <c r="J21" s="15" t="str">
        <f aca="true">IF($B21="","",IF($H21="Done","",IF($C21="","No owner. This will not happen.",IF($G21="","No due date. Same thing, slower.",IF($G21&lt;TODAY(),"Overdue by "&amp;TODAY()-$G21&amp;" days.",IF(AND(ISNUMBER($I21),$I21&gt;Thresholds!$B$8),"Open "&amp;$I21&amp;" days, past the two-week box.",""))))))</f>
        <v/>
      </c>
    </row>
    <row r="22" customFormat="false" ht="25.5" hidden="false" customHeight="true" outlineLevel="0" collapsed="false">
      <c r="A22" s="10" t="str">
        <f aca="false">IF($B22="","","AC-"&amp;ROW()-6)</f>
        <v/>
      </c>
      <c r="B22" s="11"/>
      <c r="C22" s="11"/>
      <c r="D22" s="12"/>
      <c r="E22" s="11"/>
      <c r="F22" s="13"/>
      <c r="G22" s="12"/>
      <c r="H22" s="11"/>
      <c r="I22" s="14" t="str">
        <f aca="true">IF(OR($D22="",$H22="Done"),"",TODAY()-$D22)</f>
        <v/>
      </c>
      <c r="J22" s="15" t="str">
        <f aca="true">IF($B22="","",IF($H22="Done","",IF($C22="","No owner. This will not happen.",IF($G22="","No due date. Same thing, slower.",IF($G22&lt;TODAY(),"Overdue by "&amp;TODAY()-$G22&amp;" days.",IF(AND(ISNUMBER($I22),$I22&gt;Thresholds!$B$8),"Open "&amp;$I22&amp;" days, past the two-week box.",""))))))</f>
        <v/>
      </c>
    </row>
    <row r="23" customFormat="false" ht="25.5" hidden="false" customHeight="true" outlineLevel="0" collapsed="false">
      <c r="A23" s="10" t="str">
        <f aca="false">IF($B23="","","AC-"&amp;ROW()-6)</f>
        <v/>
      </c>
      <c r="B23" s="11"/>
      <c r="C23" s="11"/>
      <c r="D23" s="12"/>
      <c r="E23" s="11"/>
      <c r="F23" s="13"/>
      <c r="G23" s="12"/>
      <c r="H23" s="11"/>
      <c r="I23" s="14" t="str">
        <f aca="true">IF(OR($D23="",$H23="Done"),"",TODAY()-$D23)</f>
        <v/>
      </c>
      <c r="J23" s="15" t="str">
        <f aca="true">IF($B23="","",IF($H23="Done","",IF($C23="","No owner. This will not happen.",IF($G23="","No due date. Same thing, slower.",IF($G23&lt;TODAY(),"Overdue by "&amp;TODAY()-$G23&amp;" days.",IF(AND(ISNUMBER($I23),$I23&gt;Thresholds!$B$8),"Open "&amp;$I23&amp;" days, past the two-week box.",""))))))</f>
        <v/>
      </c>
    </row>
    <row r="24" customFormat="false" ht="25.5" hidden="false" customHeight="true" outlineLevel="0" collapsed="false">
      <c r="A24" s="10" t="str">
        <f aca="false">IF($B24="","","AC-"&amp;ROW()-6)</f>
        <v/>
      </c>
      <c r="B24" s="11"/>
      <c r="C24" s="11"/>
      <c r="D24" s="12"/>
      <c r="E24" s="11"/>
      <c r="F24" s="13"/>
      <c r="G24" s="12"/>
      <c r="H24" s="11"/>
      <c r="I24" s="14" t="str">
        <f aca="true">IF(OR($D24="",$H24="Done"),"",TODAY()-$D24)</f>
        <v/>
      </c>
      <c r="J24" s="15" t="str">
        <f aca="true">IF($B24="","",IF($H24="Done","",IF($C24="","No owner. This will not happen.",IF($G24="","No due date. Same thing, slower.",IF($G24&lt;TODAY(),"Overdue by "&amp;TODAY()-$G24&amp;" days.",IF(AND(ISNUMBER($I24),$I24&gt;Thresholds!$B$8),"Open "&amp;$I24&amp;" days, past the two-week box.",""))))))</f>
        <v/>
      </c>
    </row>
    <row r="25" customFormat="false" ht="25.5" hidden="false" customHeight="true" outlineLevel="0" collapsed="false">
      <c r="A25" s="10" t="str">
        <f aca="false">IF($B25="","","AC-"&amp;ROW()-6)</f>
        <v/>
      </c>
      <c r="B25" s="11"/>
      <c r="C25" s="11"/>
      <c r="D25" s="12"/>
      <c r="E25" s="11"/>
      <c r="F25" s="13"/>
      <c r="G25" s="12"/>
      <c r="H25" s="11"/>
      <c r="I25" s="14" t="str">
        <f aca="true">IF(OR($D25="",$H25="Done"),"",TODAY()-$D25)</f>
        <v/>
      </c>
      <c r="J25" s="15" t="str">
        <f aca="true">IF($B25="","",IF($H25="Done","",IF($C25="","No owner. This will not happen.",IF($G25="","No due date. Same thing, slower.",IF($G25&lt;TODAY(),"Overdue by "&amp;TODAY()-$G25&amp;" days.",IF(AND(ISNUMBER($I25),$I25&gt;Thresholds!$B$8),"Open "&amp;$I25&amp;" days, past the two-week box.",""))))))</f>
        <v/>
      </c>
    </row>
    <row r="26" customFormat="false" ht="25.5" hidden="false" customHeight="true" outlineLevel="0" collapsed="false">
      <c r="A26" s="10" t="str">
        <f aca="false">IF($B26="","","AC-"&amp;ROW()-6)</f>
        <v/>
      </c>
      <c r="B26" s="11"/>
      <c r="C26" s="11"/>
      <c r="D26" s="12"/>
      <c r="E26" s="11"/>
      <c r="F26" s="13"/>
      <c r="G26" s="12"/>
      <c r="H26" s="11"/>
      <c r="I26" s="14" t="str">
        <f aca="true">IF(OR($D26="",$H26="Done"),"",TODAY()-$D26)</f>
        <v/>
      </c>
      <c r="J26" s="15" t="str">
        <f aca="true">IF($B26="","",IF($H26="Done","",IF($C26="","No owner. This will not happen.",IF($G26="","No due date. Same thing, slower.",IF($G26&lt;TODAY(),"Overdue by "&amp;TODAY()-$G26&amp;" days.",IF(AND(ISNUMBER($I26),$I26&gt;Thresholds!$B$8),"Open "&amp;$I26&amp;" days, past the two-week box.",""))))))</f>
        <v/>
      </c>
    </row>
    <row r="27" customFormat="false" ht="25.5" hidden="false" customHeight="true" outlineLevel="0" collapsed="false">
      <c r="A27" s="10" t="str">
        <f aca="false">IF($B27="","","AC-"&amp;ROW()-6)</f>
        <v/>
      </c>
      <c r="B27" s="11"/>
      <c r="C27" s="11"/>
      <c r="D27" s="12"/>
      <c r="E27" s="11"/>
      <c r="F27" s="13"/>
      <c r="G27" s="12"/>
      <c r="H27" s="11"/>
      <c r="I27" s="14" t="str">
        <f aca="true">IF(OR($D27="",$H27="Done"),"",TODAY()-$D27)</f>
        <v/>
      </c>
      <c r="J27" s="15" t="str">
        <f aca="true">IF($B27="","",IF($H27="Done","",IF($C27="","No owner. This will not happen.",IF($G27="","No due date. Same thing, slower.",IF($G27&lt;TODAY(),"Overdue by "&amp;TODAY()-$G27&amp;" days.",IF(AND(ISNUMBER($I27),$I27&gt;Thresholds!$B$8),"Open "&amp;$I27&amp;" days, past the two-week box.",""))))))</f>
        <v/>
      </c>
    </row>
    <row r="28" customFormat="false" ht="25.5" hidden="false" customHeight="true" outlineLevel="0" collapsed="false">
      <c r="A28" s="10" t="str">
        <f aca="false">IF($B28="","","AC-"&amp;ROW()-6)</f>
        <v/>
      </c>
      <c r="B28" s="11"/>
      <c r="C28" s="11"/>
      <c r="D28" s="12"/>
      <c r="E28" s="11"/>
      <c r="F28" s="13"/>
      <c r="G28" s="12"/>
      <c r="H28" s="11"/>
      <c r="I28" s="14" t="str">
        <f aca="true">IF(OR($D28="",$H28="Done"),"",TODAY()-$D28)</f>
        <v/>
      </c>
      <c r="J28" s="15" t="str">
        <f aca="true">IF($B28="","",IF($H28="Done","",IF($C28="","No owner. This will not happen.",IF($G28="","No due date. Same thing, slower.",IF($G28&lt;TODAY(),"Overdue by "&amp;TODAY()-$G28&amp;" days.",IF(AND(ISNUMBER($I28),$I28&gt;Thresholds!$B$8),"Open "&amp;$I28&amp;" days, past the two-week box.",""))))))</f>
        <v/>
      </c>
    </row>
    <row r="29" customFormat="false" ht="25.5" hidden="false" customHeight="true" outlineLevel="0" collapsed="false">
      <c r="A29" s="10" t="str">
        <f aca="false">IF($B29="","","AC-"&amp;ROW()-6)</f>
        <v/>
      </c>
      <c r="B29" s="11"/>
      <c r="C29" s="11"/>
      <c r="D29" s="12"/>
      <c r="E29" s="11"/>
      <c r="F29" s="13"/>
      <c r="G29" s="12"/>
      <c r="H29" s="11"/>
      <c r="I29" s="14" t="str">
        <f aca="true">IF(OR($D29="",$H29="Done"),"",TODAY()-$D29)</f>
        <v/>
      </c>
      <c r="J29" s="15" t="str">
        <f aca="true">IF($B29="","",IF($H29="Done","",IF($C29="","No owner. This will not happen.",IF($G29="","No due date. Same thing, slower.",IF($G29&lt;TODAY(),"Overdue by "&amp;TODAY()-$G29&amp;" days.",IF(AND(ISNUMBER($I29),$I29&gt;Thresholds!$B$8),"Open "&amp;$I29&amp;" days, past the two-week box.",""))))))</f>
        <v/>
      </c>
    </row>
    <row r="30" customFormat="false" ht="25.5" hidden="false" customHeight="true" outlineLevel="0" collapsed="false">
      <c r="A30" s="10" t="str">
        <f aca="false">IF($B30="","","AC-"&amp;ROW()-6)</f>
        <v/>
      </c>
      <c r="B30" s="11"/>
      <c r="C30" s="11"/>
      <c r="D30" s="12"/>
      <c r="E30" s="11"/>
      <c r="F30" s="13"/>
      <c r="G30" s="12"/>
      <c r="H30" s="11"/>
      <c r="I30" s="14" t="str">
        <f aca="true">IF(OR($D30="",$H30="Done"),"",TODAY()-$D30)</f>
        <v/>
      </c>
      <c r="J30" s="15" t="str">
        <f aca="true">IF($B30="","",IF($H30="Done","",IF($C30="","No owner. This will not happen.",IF($G30="","No due date. Same thing, slower.",IF($G30&lt;TODAY(),"Overdue by "&amp;TODAY()-$G30&amp;" days.",IF(AND(ISNUMBER($I30),$I30&gt;Thresholds!$B$8),"Open "&amp;$I30&amp;" days, past the two-week box.",""))))))</f>
        <v/>
      </c>
    </row>
    <row r="31" customFormat="false" ht="25.5" hidden="false" customHeight="true" outlineLevel="0" collapsed="false">
      <c r="A31" s="10" t="str">
        <f aca="false">IF($B31="","","AC-"&amp;ROW()-6)</f>
        <v/>
      </c>
      <c r="B31" s="11"/>
      <c r="C31" s="11"/>
      <c r="D31" s="12"/>
      <c r="E31" s="11"/>
      <c r="F31" s="13"/>
      <c r="G31" s="12"/>
      <c r="H31" s="11"/>
      <c r="I31" s="14" t="str">
        <f aca="true">IF(OR($D31="",$H31="Done"),"",TODAY()-$D31)</f>
        <v/>
      </c>
      <c r="J31" s="15" t="str">
        <f aca="true">IF($B31="","",IF($H31="Done","",IF($C31="","No owner. This will not happen.",IF($G31="","No due date. Same thing, slower.",IF($G31&lt;TODAY(),"Overdue by "&amp;TODAY()-$G31&amp;" days.",IF(AND(ISNUMBER($I31),$I31&gt;Thresholds!$B$8),"Open "&amp;$I31&amp;" days, past the two-week box.",""))))))</f>
        <v/>
      </c>
    </row>
    <row r="32" customFormat="false" ht="25.5" hidden="false" customHeight="true" outlineLevel="0" collapsed="false">
      <c r="A32" s="10" t="str">
        <f aca="false">IF($B32="","","AC-"&amp;ROW()-6)</f>
        <v/>
      </c>
      <c r="B32" s="11"/>
      <c r="C32" s="11"/>
      <c r="D32" s="12"/>
      <c r="E32" s="11"/>
      <c r="F32" s="13"/>
      <c r="G32" s="12"/>
      <c r="H32" s="11"/>
      <c r="I32" s="14" t="str">
        <f aca="true">IF(OR($D32="",$H32="Done"),"",TODAY()-$D32)</f>
        <v/>
      </c>
      <c r="J32" s="15" t="str">
        <f aca="true">IF($B32="","",IF($H32="Done","",IF($C32="","No owner. This will not happen.",IF($G32="","No due date. Same thing, slower.",IF($G32&lt;TODAY(),"Overdue by "&amp;TODAY()-$G32&amp;" days.",IF(AND(ISNUMBER($I32),$I32&gt;Thresholds!$B$8),"Open "&amp;$I32&amp;" days, past the two-week box.",""))))))</f>
        <v/>
      </c>
    </row>
    <row r="33" customFormat="false" ht="25.5" hidden="false" customHeight="true" outlineLevel="0" collapsed="false">
      <c r="A33" s="10" t="str">
        <f aca="false">IF($B33="","","AC-"&amp;ROW()-6)</f>
        <v/>
      </c>
      <c r="B33" s="11"/>
      <c r="C33" s="11"/>
      <c r="D33" s="12"/>
      <c r="E33" s="11"/>
      <c r="F33" s="13"/>
      <c r="G33" s="12"/>
      <c r="H33" s="11"/>
      <c r="I33" s="14" t="str">
        <f aca="true">IF(OR($D33="",$H33="Done"),"",TODAY()-$D33)</f>
        <v/>
      </c>
      <c r="J33" s="15" t="str">
        <f aca="true">IF($B33="","",IF($H33="Done","",IF($C33="","No owner. This will not happen.",IF($G33="","No due date. Same thing, slower.",IF($G33&lt;TODAY(),"Overdue by "&amp;TODAY()-$G33&amp;" days.",IF(AND(ISNUMBER($I33),$I33&gt;Thresholds!$B$8),"Open "&amp;$I33&amp;" days, past the two-week box.",""))))))</f>
        <v/>
      </c>
    </row>
    <row r="34" customFormat="false" ht="25.5" hidden="false" customHeight="true" outlineLevel="0" collapsed="false">
      <c r="A34" s="10" t="str">
        <f aca="false">IF($B34="","","AC-"&amp;ROW()-6)</f>
        <v/>
      </c>
      <c r="B34" s="11"/>
      <c r="C34" s="11"/>
      <c r="D34" s="12"/>
      <c r="E34" s="11"/>
      <c r="F34" s="13"/>
      <c r="G34" s="12"/>
      <c r="H34" s="11"/>
      <c r="I34" s="14" t="str">
        <f aca="true">IF(OR($D34="",$H34="Done"),"",TODAY()-$D34)</f>
        <v/>
      </c>
      <c r="J34" s="15" t="str">
        <f aca="true">IF($B34="","",IF($H34="Done","",IF($C34="","No owner. This will not happen.",IF($G34="","No due date. Same thing, slower.",IF($G34&lt;TODAY(),"Overdue by "&amp;TODAY()-$G34&amp;" days.",IF(AND(ISNUMBER($I34),$I34&gt;Thresholds!$B$8),"Open "&amp;$I34&amp;" days, past the two-week box.",""))))))</f>
        <v/>
      </c>
    </row>
    <row r="35" customFormat="false" ht="25.5" hidden="false" customHeight="true" outlineLevel="0" collapsed="false">
      <c r="A35" s="10" t="str">
        <f aca="false">IF($B35="","","AC-"&amp;ROW()-6)</f>
        <v/>
      </c>
      <c r="B35" s="11"/>
      <c r="C35" s="11"/>
      <c r="D35" s="12"/>
      <c r="E35" s="11"/>
      <c r="F35" s="13"/>
      <c r="G35" s="12"/>
      <c r="H35" s="11"/>
      <c r="I35" s="14" t="str">
        <f aca="true">IF(OR($D35="",$H35="Done"),"",TODAY()-$D35)</f>
        <v/>
      </c>
      <c r="J35" s="15" t="str">
        <f aca="true">IF($B35="","",IF($H35="Done","",IF($C35="","No owner. This will not happen.",IF($G35="","No due date. Same thing, slower.",IF($G35&lt;TODAY(),"Overdue by "&amp;TODAY()-$G35&amp;" days.",IF(AND(ISNUMBER($I35),$I35&gt;Thresholds!$B$8),"Open "&amp;$I35&amp;" days, past the two-week box.",""))))))</f>
        <v/>
      </c>
    </row>
    <row r="36" customFormat="false" ht="25.5" hidden="false" customHeight="true" outlineLevel="0" collapsed="false">
      <c r="A36" s="10" t="str">
        <f aca="false">IF($B36="","","AC-"&amp;ROW()-6)</f>
        <v/>
      </c>
      <c r="B36" s="11"/>
      <c r="C36" s="11"/>
      <c r="D36" s="12"/>
      <c r="E36" s="11"/>
      <c r="F36" s="13"/>
      <c r="G36" s="12"/>
      <c r="H36" s="11"/>
      <c r="I36" s="14" t="str">
        <f aca="true">IF(OR($D36="",$H36="Done"),"",TODAY()-$D36)</f>
        <v/>
      </c>
      <c r="J36" s="15" t="str">
        <f aca="true">IF($B36="","",IF($H36="Done","",IF($C36="","No owner. This will not happen.",IF($G36="","No due date. Same thing, slower.",IF($G36&lt;TODAY(),"Overdue by "&amp;TODAY()-$G36&amp;" days.",IF(AND(ISNUMBER($I36),$I36&gt;Thresholds!$B$8),"Open "&amp;$I36&amp;" days, past the two-week box.",""))))))</f>
        <v/>
      </c>
    </row>
    <row r="37" customFormat="false" ht="25.5" hidden="false" customHeight="true" outlineLevel="0" collapsed="false">
      <c r="A37" s="10" t="str">
        <f aca="false">IF($B37="","","AC-"&amp;ROW()-6)</f>
        <v/>
      </c>
      <c r="B37" s="11"/>
      <c r="C37" s="11"/>
      <c r="D37" s="12"/>
      <c r="E37" s="11"/>
      <c r="F37" s="13"/>
      <c r="G37" s="12"/>
      <c r="H37" s="11"/>
      <c r="I37" s="14" t="str">
        <f aca="true">IF(OR($D37="",$H37="Done"),"",TODAY()-$D37)</f>
        <v/>
      </c>
      <c r="J37" s="15" t="str">
        <f aca="true">IF($B37="","",IF($H37="Done","",IF($C37="","No owner. This will not happen.",IF($G37="","No due date. Same thing, slower.",IF($G37&lt;TODAY(),"Overdue by "&amp;TODAY()-$G37&amp;" days.",IF(AND(ISNUMBER($I37),$I37&gt;Thresholds!$B$8),"Open "&amp;$I37&amp;" days, past the two-week box.",""))))))</f>
        <v/>
      </c>
    </row>
    <row r="38" customFormat="false" ht="25.5" hidden="false" customHeight="true" outlineLevel="0" collapsed="false">
      <c r="A38" s="10" t="str">
        <f aca="false">IF($B38="","","AC-"&amp;ROW()-6)</f>
        <v/>
      </c>
      <c r="B38" s="11"/>
      <c r="C38" s="11"/>
      <c r="D38" s="12"/>
      <c r="E38" s="11"/>
      <c r="F38" s="13"/>
      <c r="G38" s="12"/>
      <c r="H38" s="11"/>
      <c r="I38" s="14" t="str">
        <f aca="true">IF(OR($D38="",$H38="Done"),"",TODAY()-$D38)</f>
        <v/>
      </c>
      <c r="J38" s="15" t="str">
        <f aca="true">IF($B38="","",IF($H38="Done","",IF($C38="","No owner. This will not happen.",IF($G38="","No due date. Same thing, slower.",IF($G38&lt;TODAY(),"Overdue by "&amp;TODAY()-$G38&amp;" days.",IF(AND(ISNUMBER($I38),$I38&gt;Thresholds!$B$8),"Open "&amp;$I38&amp;" days, past the two-week box.",""))))))</f>
        <v/>
      </c>
    </row>
    <row r="39" customFormat="false" ht="25.5" hidden="false" customHeight="true" outlineLevel="0" collapsed="false">
      <c r="A39" s="10" t="str">
        <f aca="false">IF($B39="","","AC-"&amp;ROW()-6)</f>
        <v/>
      </c>
      <c r="B39" s="11"/>
      <c r="C39" s="11"/>
      <c r="D39" s="12"/>
      <c r="E39" s="11"/>
      <c r="F39" s="13"/>
      <c r="G39" s="12"/>
      <c r="H39" s="11"/>
      <c r="I39" s="14" t="str">
        <f aca="true">IF(OR($D39="",$H39="Done"),"",TODAY()-$D39)</f>
        <v/>
      </c>
      <c r="J39" s="15" t="str">
        <f aca="true">IF($B39="","",IF($H39="Done","",IF($C39="","No owner. This will not happen.",IF($G39="","No due date. Same thing, slower.",IF($G39&lt;TODAY(),"Overdue by "&amp;TODAY()-$G39&amp;" days.",IF(AND(ISNUMBER($I39),$I39&gt;Thresholds!$B$8),"Open "&amp;$I39&amp;" days, past the two-week box.",""))))))</f>
        <v/>
      </c>
    </row>
    <row r="40" customFormat="false" ht="25.5" hidden="false" customHeight="true" outlineLevel="0" collapsed="false">
      <c r="A40" s="10" t="str">
        <f aca="false">IF($B40="","","AC-"&amp;ROW()-6)</f>
        <v/>
      </c>
      <c r="B40" s="11"/>
      <c r="C40" s="11"/>
      <c r="D40" s="12"/>
      <c r="E40" s="11"/>
      <c r="F40" s="13"/>
      <c r="G40" s="12"/>
      <c r="H40" s="11"/>
      <c r="I40" s="14" t="str">
        <f aca="true">IF(OR($D40="",$H40="Done"),"",TODAY()-$D40)</f>
        <v/>
      </c>
      <c r="J40" s="15" t="str">
        <f aca="true">IF($B40="","",IF($H40="Done","",IF($C40="","No owner. This will not happen.",IF($G40="","No due date. Same thing, slower.",IF($G40&lt;TODAY(),"Overdue by "&amp;TODAY()-$G40&amp;" days.",IF(AND(ISNUMBER($I40),$I40&gt;Thresholds!$B$8),"Open "&amp;$I40&amp;" days, past the two-week box.",""))))))</f>
        <v/>
      </c>
    </row>
    <row r="41" customFormat="false" ht="25.5" hidden="false" customHeight="true" outlineLevel="0" collapsed="false">
      <c r="A41" s="10" t="str">
        <f aca="false">IF($B41="","","AC-"&amp;ROW()-6)</f>
        <v/>
      </c>
      <c r="B41" s="11"/>
      <c r="C41" s="11"/>
      <c r="D41" s="12"/>
      <c r="E41" s="11"/>
      <c r="F41" s="13"/>
      <c r="G41" s="12"/>
      <c r="H41" s="11"/>
      <c r="I41" s="14" t="str">
        <f aca="true">IF(OR($D41="",$H41="Done"),"",TODAY()-$D41)</f>
        <v/>
      </c>
      <c r="J41" s="15" t="str">
        <f aca="true">IF($B41="","",IF($H41="Done","",IF($C41="","No owner. This will not happen.",IF($G41="","No due date. Same thing, slower.",IF($G41&lt;TODAY(),"Overdue by "&amp;TODAY()-$G41&amp;" days.",IF(AND(ISNUMBER($I41),$I41&gt;Thresholds!$B$8),"Open "&amp;$I41&amp;" days, past the two-week box.",""))))))</f>
        <v/>
      </c>
    </row>
    <row r="42" customFormat="false" ht="25.5" hidden="false" customHeight="true" outlineLevel="0" collapsed="false">
      <c r="A42" s="10" t="str">
        <f aca="false">IF($B42="","","AC-"&amp;ROW()-6)</f>
        <v/>
      </c>
      <c r="B42" s="11"/>
      <c r="C42" s="11"/>
      <c r="D42" s="12"/>
      <c r="E42" s="11"/>
      <c r="F42" s="13"/>
      <c r="G42" s="12"/>
      <c r="H42" s="11"/>
      <c r="I42" s="14" t="str">
        <f aca="true">IF(OR($D42="",$H42="Done"),"",TODAY()-$D42)</f>
        <v/>
      </c>
      <c r="J42" s="15" t="str">
        <f aca="true">IF($B42="","",IF($H42="Done","",IF($C42="","No owner. This will not happen.",IF($G42="","No due date. Same thing, slower.",IF($G42&lt;TODAY(),"Overdue by "&amp;TODAY()-$G42&amp;" days.",IF(AND(ISNUMBER($I42),$I42&gt;Thresholds!$B$8),"Open "&amp;$I42&amp;" days, past the two-week box.",""))))))</f>
        <v/>
      </c>
    </row>
    <row r="43" customFormat="false" ht="25.5" hidden="false" customHeight="true" outlineLevel="0" collapsed="false">
      <c r="A43" s="10" t="str">
        <f aca="false">IF($B43="","","AC-"&amp;ROW()-6)</f>
        <v/>
      </c>
      <c r="B43" s="11"/>
      <c r="C43" s="11"/>
      <c r="D43" s="12"/>
      <c r="E43" s="11"/>
      <c r="F43" s="13"/>
      <c r="G43" s="12"/>
      <c r="H43" s="11"/>
      <c r="I43" s="14" t="str">
        <f aca="true">IF(OR($D43="",$H43="Done"),"",TODAY()-$D43)</f>
        <v/>
      </c>
      <c r="J43" s="15" t="str">
        <f aca="true">IF($B43="","",IF($H43="Done","",IF($C43="","No owner. This will not happen.",IF($G43="","No due date. Same thing, slower.",IF($G43&lt;TODAY(),"Overdue by "&amp;TODAY()-$G43&amp;" days.",IF(AND(ISNUMBER($I43),$I43&gt;Thresholds!$B$8),"Open "&amp;$I43&amp;" days, past the two-week box.",""))))))</f>
        <v/>
      </c>
    </row>
    <row r="44" customFormat="false" ht="25.5" hidden="false" customHeight="true" outlineLevel="0" collapsed="false">
      <c r="A44" s="10" t="str">
        <f aca="false">IF($B44="","","AC-"&amp;ROW()-6)</f>
        <v/>
      </c>
      <c r="B44" s="11"/>
      <c r="C44" s="11"/>
      <c r="D44" s="12"/>
      <c r="E44" s="11"/>
      <c r="F44" s="13"/>
      <c r="G44" s="12"/>
      <c r="H44" s="11"/>
      <c r="I44" s="14" t="str">
        <f aca="true">IF(OR($D44="",$H44="Done"),"",TODAY()-$D44)</f>
        <v/>
      </c>
      <c r="J44" s="15" t="str">
        <f aca="true">IF($B44="","",IF($H44="Done","",IF($C44="","No owner. This will not happen.",IF($G44="","No due date. Same thing, slower.",IF($G44&lt;TODAY(),"Overdue by "&amp;TODAY()-$G44&amp;" days.",IF(AND(ISNUMBER($I44),$I44&gt;Thresholds!$B$8),"Open "&amp;$I44&amp;" days, past the two-week box.",""))))))</f>
        <v/>
      </c>
    </row>
    <row r="45" customFormat="false" ht="25.5" hidden="false" customHeight="true" outlineLevel="0" collapsed="false">
      <c r="A45" s="10" t="str">
        <f aca="false">IF($B45="","","AC-"&amp;ROW()-6)</f>
        <v/>
      </c>
      <c r="B45" s="11"/>
      <c r="C45" s="11"/>
      <c r="D45" s="12"/>
      <c r="E45" s="11"/>
      <c r="F45" s="13"/>
      <c r="G45" s="12"/>
      <c r="H45" s="11"/>
      <c r="I45" s="14" t="str">
        <f aca="true">IF(OR($D45="",$H45="Done"),"",TODAY()-$D45)</f>
        <v/>
      </c>
      <c r="J45" s="15" t="str">
        <f aca="true">IF($B45="","",IF($H45="Done","",IF($C45="","No owner. This will not happen.",IF($G45="","No due date. Same thing, slower.",IF($G45&lt;TODAY(),"Overdue by "&amp;TODAY()-$G45&amp;" days.",IF(AND(ISNUMBER($I45),$I45&gt;Thresholds!$B$8),"Open "&amp;$I45&amp;" days, past the two-week box.",""))))))</f>
        <v/>
      </c>
    </row>
    <row r="46" customFormat="false" ht="25.5" hidden="false" customHeight="true" outlineLevel="0" collapsed="false">
      <c r="A46" s="10" t="str">
        <f aca="false">IF($B46="","","AC-"&amp;ROW()-6)</f>
        <v/>
      </c>
      <c r="B46" s="11"/>
      <c r="C46" s="11"/>
      <c r="D46" s="12"/>
      <c r="E46" s="11"/>
      <c r="F46" s="13"/>
      <c r="G46" s="12"/>
      <c r="H46" s="11"/>
      <c r="I46" s="14" t="str">
        <f aca="true">IF(OR($D46="",$H46="Done"),"",TODAY()-$D46)</f>
        <v/>
      </c>
      <c r="J46" s="15" t="str">
        <f aca="true">IF($B46="","",IF($H46="Done","",IF($C46="","No owner. This will not happen.",IF($G46="","No due date. Same thing, slower.",IF($G46&lt;TODAY(),"Overdue by "&amp;TODAY()-$G46&amp;" days.",IF(AND(ISNUMBER($I46),$I46&gt;Thresholds!$B$8),"Open "&amp;$I46&amp;" days, past the two-week box.",""))))))</f>
        <v/>
      </c>
    </row>
    <row r="47" customFormat="false" ht="25.5" hidden="false" customHeight="true" outlineLevel="0" collapsed="false">
      <c r="A47" s="10" t="str">
        <f aca="false">IF($B47="","","AC-"&amp;ROW()-6)</f>
        <v/>
      </c>
      <c r="B47" s="11"/>
      <c r="C47" s="11"/>
      <c r="D47" s="12"/>
      <c r="E47" s="11"/>
      <c r="F47" s="13"/>
      <c r="G47" s="12"/>
      <c r="H47" s="11"/>
      <c r="I47" s="14" t="str">
        <f aca="true">IF(OR($D47="",$H47="Done"),"",TODAY()-$D47)</f>
        <v/>
      </c>
      <c r="J47" s="15" t="str">
        <f aca="true">IF($B47="","",IF($H47="Done","",IF($C47="","No owner. This will not happen.",IF($G47="","No due date. Same thing, slower.",IF($G47&lt;TODAY(),"Overdue by "&amp;TODAY()-$G47&amp;" days.",IF(AND(ISNUMBER($I47),$I47&gt;Thresholds!$B$8),"Open "&amp;$I47&amp;" days, past the two-week box.",""))))))</f>
        <v/>
      </c>
    </row>
    <row r="48" customFormat="false" ht="25.5" hidden="false" customHeight="true" outlineLevel="0" collapsed="false">
      <c r="A48" s="10" t="str">
        <f aca="false">IF($B48="","","AC-"&amp;ROW()-6)</f>
        <v/>
      </c>
      <c r="B48" s="11"/>
      <c r="C48" s="11"/>
      <c r="D48" s="12"/>
      <c r="E48" s="11"/>
      <c r="F48" s="13"/>
      <c r="G48" s="12"/>
      <c r="H48" s="11"/>
      <c r="I48" s="14" t="str">
        <f aca="true">IF(OR($D48="",$H48="Done"),"",TODAY()-$D48)</f>
        <v/>
      </c>
      <c r="J48" s="15" t="str">
        <f aca="true">IF($B48="","",IF($H48="Done","",IF($C48="","No owner. This will not happen.",IF($G48="","No due date. Same thing, slower.",IF($G48&lt;TODAY(),"Overdue by "&amp;TODAY()-$G48&amp;" days.",IF(AND(ISNUMBER($I48),$I48&gt;Thresholds!$B$8),"Open "&amp;$I48&amp;" days, past the two-week box.",""))))))</f>
        <v/>
      </c>
    </row>
    <row r="49" customFormat="false" ht="25.5" hidden="false" customHeight="true" outlineLevel="0" collapsed="false">
      <c r="A49" s="10" t="str">
        <f aca="false">IF($B49="","","AC-"&amp;ROW()-6)</f>
        <v/>
      </c>
      <c r="B49" s="11"/>
      <c r="C49" s="11"/>
      <c r="D49" s="12"/>
      <c r="E49" s="11"/>
      <c r="F49" s="13"/>
      <c r="G49" s="12"/>
      <c r="H49" s="11"/>
      <c r="I49" s="14" t="str">
        <f aca="true">IF(OR($D49="",$H49="Done"),"",TODAY()-$D49)</f>
        <v/>
      </c>
      <c r="J49" s="15" t="str">
        <f aca="true">IF($B49="","",IF($H49="Done","",IF($C49="","No owner. This will not happen.",IF($G49="","No due date. Same thing, slower.",IF($G49&lt;TODAY(),"Overdue by "&amp;TODAY()-$G49&amp;" days.",IF(AND(ISNUMBER($I49),$I49&gt;Thresholds!$B$8),"Open "&amp;$I49&amp;" days, past the two-week box.",""))))))</f>
        <v/>
      </c>
    </row>
    <row r="50" customFormat="false" ht="25.5" hidden="false" customHeight="true" outlineLevel="0" collapsed="false">
      <c r="A50" s="10" t="str">
        <f aca="false">IF($B50="","","AC-"&amp;ROW()-6)</f>
        <v/>
      </c>
      <c r="B50" s="11"/>
      <c r="C50" s="11"/>
      <c r="D50" s="12"/>
      <c r="E50" s="11"/>
      <c r="F50" s="13"/>
      <c r="G50" s="12"/>
      <c r="H50" s="11"/>
      <c r="I50" s="14" t="str">
        <f aca="true">IF(OR($D50="",$H50="Done"),"",TODAY()-$D50)</f>
        <v/>
      </c>
      <c r="J50" s="15" t="str">
        <f aca="true">IF($B50="","",IF($H50="Done","",IF($C50="","No owner. This will not happen.",IF($G50="","No due date. Same thing, slower.",IF($G50&lt;TODAY(),"Overdue by "&amp;TODAY()-$G50&amp;" days.",IF(AND(ISNUMBER($I50),$I50&gt;Thresholds!$B$8),"Open "&amp;$I50&amp;" days, past the two-week box.",""))))))</f>
        <v/>
      </c>
    </row>
    <row r="51" customFormat="false" ht="25.5" hidden="false" customHeight="true" outlineLevel="0" collapsed="false">
      <c r="A51" s="10" t="str">
        <f aca="false">IF($B51="","","AC-"&amp;ROW()-6)</f>
        <v/>
      </c>
      <c r="B51" s="11"/>
      <c r="C51" s="11"/>
      <c r="D51" s="12"/>
      <c r="E51" s="11"/>
      <c r="F51" s="13"/>
      <c r="G51" s="12"/>
      <c r="H51" s="11"/>
      <c r="I51" s="14" t="str">
        <f aca="true">IF(OR($D51="",$H51="Done"),"",TODAY()-$D51)</f>
        <v/>
      </c>
      <c r="J51" s="15" t="str">
        <f aca="true">IF($B51="","",IF($H51="Done","",IF($C51="","No owner. This will not happen.",IF($G51="","No due date. Same thing, slower.",IF($G51&lt;TODAY(),"Overdue by "&amp;TODAY()-$G51&amp;" days.",IF(AND(ISNUMBER($I51),$I51&gt;Thresholds!$B$8),"Open "&amp;$I51&amp;" days, past the two-week box.",""))))))</f>
        <v/>
      </c>
    </row>
    <row r="52" customFormat="false" ht="25.5" hidden="false" customHeight="true" outlineLevel="0" collapsed="false">
      <c r="A52" s="10" t="str">
        <f aca="false">IF($B52="","","AC-"&amp;ROW()-6)</f>
        <v/>
      </c>
      <c r="B52" s="11"/>
      <c r="C52" s="11"/>
      <c r="D52" s="12"/>
      <c r="E52" s="11"/>
      <c r="F52" s="13"/>
      <c r="G52" s="12"/>
      <c r="H52" s="11"/>
      <c r="I52" s="14" t="str">
        <f aca="true">IF(OR($D52="",$H52="Done"),"",TODAY()-$D52)</f>
        <v/>
      </c>
      <c r="J52" s="15" t="str">
        <f aca="true">IF($B52="","",IF($H52="Done","",IF($C52="","No owner. This will not happen.",IF($G52="","No due date. Same thing, slower.",IF($G52&lt;TODAY(),"Overdue by "&amp;TODAY()-$G52&amp;" days.",IF(AND(ISNUMBER($I52),$I52&gt;Thresholds!$B$8),"Open "&amp;$I52&amp;" days, past the two-week box.",""))))))</f>
        <v/>
      </c>
    </row>
    <row r="53" customFormat="false" ht="25.5" hidden="false" customHeight="true" outlineLevel="0" collapsed="false">
      <c r="A53" s="10" t="str">
        <f aca="false">IF($B53="","","AC-"&amp;ROW()-6)</f>
        <v/>
      </c>
      <c r="B53" s="11"/>
      <c r="C53" s="11"/>
      <c r="D53" s="12"/>
      <c r="E53" s="11"/>
      <c r="F53" s="13"/>
      <c r="G53" s="12"/>
      <c r="H53" s="11"/>
      <c r="I53" s="14" t="str">
        <f aca="true">IF(OR($D53="",$H53="Done"),"",TODAY()-$D53)</f>
        <v/>
      </c>
      <c r="J53" s="15" t="str">
        <f aca="true">IF($B53="","",IF($H53="Done","",IF($C53="","No owner. This will not happen.",IF($G53="","No due date. Same thing, slower.",IF($G53&lt;TODAY(),"Overdue by "&amp;TODAY()-$G53&amp;" days.",IF(AND(ISNUMBER($I53),$I53&gt;Thresholds!$B$8),"Open "&amp;$I53&amp;" days, past the two-week box.",""))))))</f>
        <v/>
      </c>
    </row>
    <row r="54" customFormat="false" ht="25.5" hidden="false" customHeight="true" outlineLevel="0" collapsed="false">
      <c r="A54" s="10" t="str">
        <f aca="false">IF($B54="","","AC-"&amp;ROW()-6)</f>
        <v/>
      </c>
      <c r="B54" s="11"/>
      <c r="C54" s="11"/>
      <c r="D54" s="12"/>
      <c r="E54" s="11"/>
      <c r="F54" s="13"/>
      <c r="G54" s="12"/>
      <c r="H54" s="11"/>
      <c r="I54" s="14" t="str">
        <f aca="true">IF(OR($D54="",$H54="Done"),"",TODAY()-$D54)</f>
        <v/>
      </c>
      <c r="J54" s="15" t="str">
        <f aca="true">IF($B54="","",IF($H54="Done","",IF($C54="","No owner. This will not happen.",IF($G54="","No due date. Same thing, slower.",IF($G54&lt;TODAY(),"Overdue by "&amp;TODAY()-$G54&amp;" days.",IF(AND(ISNUMBER($I54),$I54&gt;Thresholds!$B$8),"Open "&amp;$I54&amp;" days, past the two-week box.",""))))))</f>
        <v/>
      </c>
    </row>
    <row r="55" customFormat="false" ht="25.5" hidden="false" customHeight="true" outlineLevel="0" collapsed="false">
      <c r="A55" s="10" t="str">
        <f aca="false">IF($B55="","","AC-"&amp;ROW()-6)</f>
        <v/>
      </c>
      <c r="B55" s="11"/>
      <c r="C55" s="11"/>
      <c r="D55" s="12"/>
      <c r="E55" s="11"/>
      <c r="F55" s="13"/>
      <c r="G55" s="12"/>
      <c r="H55" s="11"/>
      <c r="I55" s="14" t="str">
        <f aca="true">IF(OR($D55="",$H55="Done"),"",TODAY()-$D55)</f>
        <v/>
      </c>
      <c r="J55" s="15" t="str">
        <f aca="true">IF($B55="","",IF($H55="Done","",IF($C55="","No owner. This will not happen.",IF($G55="","No due date. Same thing, slower.",IF($G55&lt;TODAY(),"Overdue by "&amp;TODAY()-$G55&amp;" days.",IF(AND(ISNUMBER($I55),$I55&gt;Thresholds!$B$8),"Open "&amp;$I55&amp;" days, past the two-week box.",""))))))</f>
        <v/>
      </c>
    </row>
    <row r="56" customFormat="false" ht="25.5" hidden="false" customHeight="true" outlineLevel="0" collapsed="false">
      <c r="A56" s="10" t="str">
        <f aca="false">IF($B56="","","AC-"&amp;ROW()-6)</f>
        <v/>
      </c>
      <c r="B56" s="11"/>
      <c r="C56" s="11"/>
      <c r="D56" s="12"/>
      <c r="E56" s="11"/>
      <c r="F56" s="13"/>
      <c r="G56" s="12"/>
      <c r="H56" s="11"/>
      <c r="I56" s="14" t="str">
        <f aca="true">IF(OR($D56="",$H56="Done"),"",TODAY()-$D56)</f>
        <v/>
      </c>
      <c r="J56" s="15" t="str">
        <f aca="true">IF($B56="","",IF($H56="Done","",IF($C56="","No owner. This will not happen.",IF($G56="","No due date. Same thing, slower.",IF($G56&lt;TODAY(),"Overdue by "&amp;TODAY()-$G56&amp;" days.",IF(AND(ISNUMBER($I56),$I56&gt;Thresholds!$B$8),"Open "&amp;$I56&amp;" days, past the two-week box.",""))))))</f>
        <v/>
      </c>
    </row>
    <row r="57" customFormat="false" ht="25.5" hidden="false" customHeight="true" outlineLevel="0" collapsed="false">
      <c r="A57" s="10" t="str">
        <f aca="false">IF($B57="","","AC-"&amp;ROW()-6)</f>
        <v/>
      </c>
      <c r="B57" s="11"/>
      <c r="C57" s="11"/>
      <c r="D57" s="12"/>
      <c r="E57" s="11"/>
      <c r="F57" s="13"/>
      <c r="G57" s="12"/>
      <c r="H57" s="11"/>
      <c r="I57" s="14" t="str">
        <f aca="true">IF(OR($D57="",$H57="Done"),"",TODAY()-$D57)</f>
        <v/>
      </c>
      <c r="J57" s="15" t="str">
        <f aca="true">IF($B57="","",IF($H57="Done","",IF($C57="","No owner. This will not happen.",IF($G57="","No due date. Same thing, slower.",IF($G57&lt;TODAY(),"Overdue by "&amp;TODAY()-$G57&amp;" days.",IF(AND(ISNUMBER($I57),$I57&gt;Thresholds!$B$8),"Open "&amp;$I57&amp;" days, past the two-week box.",""))))))</f>
        <v/>
      </c>
    </row>
    <row r="58" customFormat="false" ht="25.5" hidden="false" customHeight="true" outlineLevel="0" collapsed="false">
      <c r="A58" s="10" t="str">
        <f aca="false">IF($B58="","","AC-"&amp;ROW()-6)</f>
        <v/>
      </c>
      <c r="B58" s="11"/>
      <c r="C58" s="11"/>
      <c r="D58" s="12"/>
      <c r="E58" s="11"/>
      <c r="F58" s="13"/>
      <c r="G58" s="12"/>
      <c r="H58" s="11"/>
      <c r="I58" s="14" t="str">
        <f aca="true">IF(OR($D58="",$H58="Done"),"",TODAY()-$D58)</f>
        <v/>
      </c>
      <c r="J58" s="15" t="str">
        <f aca="true">IF($B58="","",IF($H58="Done","",IF($C58="","No owner. This will not happen.",IF($G58="","No due date. Same thing, slower.",IF($G58&lt;TODAY(),"Overdue by "&amp;TODAY()-$G58&amp;" days.",IF(AND(ISNUMBER($I58),$I58&gt;Thresholds!$B$8),"Open "&amp;$I58&amp;" days, past the two-week box.",""))))))</f>
        <v/>
      </c>
    </row>
    <row r="59" customFormat="false" ht="25.5" hidden="false" customHeight="true" outlineLevel="0" collapsed="false">
      <c r="A59" s="10" t="str">
        <f aca="false">IF($B59="","","AC-"&amp;ROW()-6)</f>
        <v/>
      </c>
      <c r="B59" s="11"/>
      <c r="C59" s="11"/>
      <c r="D59" s="12"/>
      <c r="E59" s="11"/>
      <c r="F59" s="13"/>
      <c r="G59" s="12"/>
      <c r="H59" s="11"/>
      <c r="I59" s="14" t="str">
        <f aca="true">IF(OR($D59="",$H59="Done"),"",TODAY()-$D59)</f>
        <v/>
      </c>
      <c r="J59" s="15" t="str">
        <f aca="true">IF($B59="","",IF($H59="Done","",IF($C59="","No owner. This will not happen.",IF($G59="","No due date. Same thing, slower.",IF($G59&lt;TODAY(),"Overdue by "&amp;TODAY()-$G59&amp;" days.",IF(AND(ISNUMBER($I59),$I59&gt;Thresholds!$B$8),"Open "&amp;$I59&amp;" days, past the two-week box.",""))))))</f>
        <v/>
      </c>
    </row>
    <row r="60" customFormat="false" ht="25.5" hidden="false" customHeight="true" outlineLevel="0" collapsed="false">
      <c r="A60" s="10" t="str">
        <f aca="false">IF($B60="","","AC-"&amp;ROW()-6)</f>
        <v/>
      </c>
      <c r="B60" s="11"/>
      <c r="C60" s="11"/>
      <c r="D60" s="12"/>
      <c r="E60" s="11"/>
      <c r="F60" s="13"/>
      <c r="G60" s="12"/>
      <c r="H60" s="11"/>
      <c r="I60" s="14" t="str">
        <f aca="true">IF(OR($D60="",$H60="Done"),"",TODAY()-$D60)</f>
        <v/>
      </c>
      <c r="J60" s="15" t="str">
        <f aca="true">IF($B60="","",IF($H60="Done","",IF($C60="","No owner. This will not happen.",IF($G60="","No due date. Same thing, slower.",IF($G60&lt;TODAY(),"Overdue by "&amp;TODAY()-$G60&amp;" days.",IF(AND(ISNUMBER($I60),$I60&gt;Thresholds!$B$8),"Open "&amp;$I60&amp;" days, past the two-week box.",""))))))</f>
        <v/>
      </c>
    </row>
    <row r="61" customFormat="false" ht="25.5" hidden="false" customHeight="true" outlineLevel="0" collapsed="false">
      <c r="A61" s="10" t="str">
        <f aca="false">IF($B61="","","AC-"&amp;ROW()-6)</f>
        <v/>
      </c>
      <c r="B61" s="11"/>
      <c r="C61" s="11"/>
      <c r="D61" s="12"/>
      <c r="E61" s="11"/>
      <c r="F61" s="13"/>
      <c r="G61" s="12"/>
      <c r="H61" s="11"/>
      <c r="I61" s="14" t="str">
        <f aca="true">IF(OR($D61="",$H61="Done"),"",TODAY()-$D61)</f>
        <v/>
      </c>
      <c r="J61" s="15" t="str">
        <f aca="true">IF($B61="","",IF($H61="Done","",IF($C61="","No owner. This will not happen.",IF($G61="","No due date. Same thing, slower.",IF($G61&lt;TODAY(),"Overdue by "&amp;TODAY()-$G61&amp;" days.",IF(AND(ISNUMBER($I61),$I61&gt;Thresholds!$B$8),"Open "&amp;$I61&amp;" days, past the two-week box.",""))))))</f>
        <v/>
      </c>
    </row>
    <row r="62" customFormat="false" ht="25.5" hidden="false" customHeight="true" outlineLevel="0" collapsed="false">
      <c r="A62" s="10" t="str">
        <f aca="false">IF($B62="","","AC-"&amp;ROW()-6)</f>
        <v/>
      </c>
      <c r="B62" s="11"/>
      <c r="C62" s="11"/>
      <c r="D62" s="12"/>
      <c r="E62" s="11"/>
      <c r="F62" s="13"/>
      <c r="G62" s="12"/>
      <c r="H62" s="11"/>
      <c r="I62" s="14" t="str">
        <f aca="true">IF(OR($D62="",$H62="Done"),"",TODAY()-$D62)</f>
        <v/>
      </c>
      <c r="J62" s="15" t="str">
        <f aca="true">IF($B62="","",IF($H62="Done","",IF($C62="","No owner. This will not happen.",IF($G62="","No due date. Same thing, slower.",IF($G62&lt;TODAY(),"Overdue by "&amp;TODAY()-$G62&amp;" days.",IF(AND(ISNUMBER($I62),$I62&gt;Thresholds!$B$8),"Open "&amp;$I62&amp;" days, past the two-week box.",""))))))</f>
        <v/>
      </c>
    </row>
    <row r="63" customFormat="false" ht="25.5" hidden="false" customHeight="true" outlineLevel="0" collapsed="false">
      <c r="A63" s="10" t="str">
        <f aca="false">IF($B63="","","AC-"&amp;ROW()-6)</f>
        <v/>
      </c>
      <c r="B63" s="11"/>
      <c r="C63" s="11"/>
      <c r="D63" s="12"/>
      <c r="E63" s="11"/>
      <c r="F63" s="13"/>
      <c r="G63" s="12"/>
      <c r="H63" s="11"/>
      <c r="I63" s="14" t="str">
        <f aca="true">IF(OR($D63="",$H63="Done"),"",TODAY()-$D63)</f>
        <v/>
      </c>
      <c r="J63" s="15" t="str">
        <f aca="true">IF($B63="","",IF($H63="Done","",IF($C63="","No owner. This will not happen.",IF($G63="","No due date. Same thing, slower.",IF($G63&lt;TODAY(),"Overdue by "&amp;TODAY()-$G63&amp;" days.",IF(AND(ISNUMBER($I63),$I63&gt;Thresholds!$B$8),"Open "&amp;$I63&amp;" days, past the two-week box.",""))))))</f>
        <v/>
      </c>
    </row>
    <row r="64" customFormat="false" ht="25.5" hidden="false" customHeight="true" outlineLevel="0" collapsed="false">
      <c r="A64" s="10" t="str">
        <f aca="false">IF($B64="","","AC-"&amp;ROW()-6)</f>
        <v/>
      </c>
      <c r="B64" s="11"/>
      <c r="C64" s="11"/>
      <c r="D64" s="12"/>
      <c r="E64" s="11"/>
      <c r="F64" s="13"/>
      <c r="G64" s="12"/>
      <c r="H64" s="11"/>
      <c r="I64" s="14" t="str">
        <f aca="true">IF(OR($D64="",$H64="Done"),"",TODAY()-$D64)</f>
        <v/>
      </c>
      <c r="J64" s="15" t="str">
        <f aca="true">IF($B64="","",IF($H64="Done","",IF($C64="","No owner. This will not happen.",IF($G64="","No due date. Same thing, slower.",IF($G64&lt;TODAY(),"Overdue by "&amp;TODAY()-$G64&amp;" days.",IF(AND(ISNUMBER($I64),$I64&gt;Thresholds!$B$8),"Open "&amp;$I64&amp;" days, past the two-week box.",""))))))</f>
        <v/>
      </c>
    </row>
    <row r="65" customFormat="false" ht="25.5" hidden="false" customHeight="true" outlineLevel="0" collapsed="false">
      <c r="A65" s="10" t="str">
        <f aca="false">IF($B65="","","AC-"&amp;ROW()-6)</f>
        <v/>
      </c>
      <c r="B65" s="11"/>
      <c r="C65" s="11"/>
      <c r="D65" s="12"/>
      <c r="E65" s="11"/>
      <c r="F65" s="13"/>
      <c r="G65" s="12"/>
      <c r="H65" s="11"/>
      <c r="I65" s="14" t="str">
        <f aca="true">IF(OR($D65="",$H65="Done"),"",TODAY()-$D65)</f>
        <v/>
      </c>
      <c r="J65" s="15" t="str">
        <f aca="true">IF($B65="","",IF($H65="Done","",IF($C65="","No owner. This will not happen.",IF($G65="","No due date. Same thing, slower.",IF($G65&lt;TODAY(),"Overdue by "&amp;TODAY()-$G65&amp;" days.",IF(AND(ISNUMBER($I65),$I65&gt;Thresholds!$B$8),"Open "&amp;$I65&amp;" days, past the two-week box.",""))))))</f>
        <v/>
      </c>
    </row>
    <row r="66" customFormat="false" ht="25.5" hidden="false" customHeight="true" outlineLevel="0" collapsed="false">
      <c r="A66" s="10" t="str">
        <f aca="false">IF($B66="","","AC-"&amp;ROW()-6)</f>
        <v/>
      </c>
      <c r="B66" s="11"/>
      <c r="C66" s="11"/>
      <c r="D66" s="12"/>
      <c r="E66" s="11"/>
      <c r="F66" s="13"/>
      <c r="G66" s="12"/>
      <c r="H66" s="11"/>
      <c r="I66" s="14" t="str">
        <f aca="true">IF(OR($D66="",$H66="Done"),"",TODAY()-$D66)</f>
        <v/>
      </c>
      <c r="J66" s="15" t="str">
        <f aca="true">IF($B66="","",IF($H66="Done","",IF($C66="","No owner. This will not happen.",IF($G66="","No due date. Same thing, slower.",IF($G66&lt;TODAY(),"Overdue by "&amp;TODAY()-$G66&amp;" days.",IF(AND(ISNUMBER($I66),$I66&gt;Thresholds!$B$8),"Open "&amp;$I66&amp;" days, past the two-week box.",""))))))</f>
        <v/>
      </c>
    </row>
    <row r="67" customFormat="false" ht="25.5" hidden="false" customHeight="true" outlineLevel="0" collapsed="false">
      <c r="A67" s="10" t="str">
        <f aca="false">IF($B67="","","AC-"&amp;ROW()-6)</f>
        <v/>
      </c>
      <c r="B67" s="11"/>
      <c r="C67" s="11"/>
      <c r="D67" s="12"/>
      <c r="E67" s="11"/>
      <c r="F67" s="13"/>
      <c r="G67" s="12"/>
      <c r="H67" s="11"/>
      <c r="I67" s="14" t="str">
        <f aca="true">IF(OR($D67="",$H67="Done"),"",TODAY()-$D67)</f>
        <v/>
      </c>
      <c r="J67" s="15" t="str">
        <f aca="true">IF($B67="","",IF($H67="Done","",IF($C67="","No owner. This will not happen.",IF($G67="","No due date. Same thing, slower.",IF($G67&lt;TODAY(),"Overdue by "&amp;TODAY()-$G67&amp;" days.",IF(AND(ISNUMBER($I67),$I67&gt;Thresholds!$B$8),"Open "&amp;$I67&amp;" days, past the two-week box.",""))))))</f>
        <v/>
      </c>
    </row>
    <row r="68" customFormat="false" ht="25.5" hidden="false" customHeight="true" outlineLevel="0" collapsed="false">
      <c r="A68" s="10" t="str">
        <f aca="false">IF($B68="","","AC-"&amp;ROW()-6)</f>
        <v/>
      </c>
      <c r="B68" s="11"/>
      <c r="C68" s="11"/>
      <c r="D68" s="12"/>
      <c r="E68" s="11"/>
      <c r="F68" s="13"/>
      <c r="G68" s="12"/>
      <c r="H68" s="11"/>
      <c r="I68" s="14" t="str">
        <f aca="true">IF(OR($D68="",$H68="Done"),"",TODAY()-$D68)</f>
        <v/>
      </c>
      <c r="J68" s="15" t="str">
        <f aca="true">IF($B68="","",IF($H68="Done","",IF($C68="","No owner. This will not happen.",IF($G68="","No due date. Same thing, slower.",IF($G68&lt;TODAY(),"Overdue by "&amp;TODAY()-$G68&amp;" days.",IF(AND(ISNUMBER($I68),$I68&gt;Thresholds!$B$8),"Open "&amp;$I68&amp;" days, past the two-week box.",""))))))</f>
        <v/>
      </c>
    </row>
    <row r="69" customFormat="false" ht="25.5" hidden="false" customHeight="true" outlineLevel="0" collapsed="false">
      <c r="A69" s="10" t="str">
        <f aca="false">IF($B69="","","AC-"&amp;ROW()-6)</f>
        <v/>
      </c>
      <c r="B69" s="11"/>
      <c r="C69" s="11"/>
      <c r="D69" s="12"/>
      <c r="E69" s="11"/>
      <c r="F69" s="13"/>
      <c r="G69" s="12"/>
      <c r="H69" s="11"/>
      <c r="I69" s="14" t="str">
        <f aca="true">IF(OR($D69="",$H69="Done"),"",TODAY()-$D69)</f>
        <v/>
      </c>
      <c r="J69" s="15" t="str">
        <f aca="true">IF($B69="","",IF($H69="Done","",IF($C69="","No owner. This will not happen.",IF($G69="","No due date. Same thing, slower.",IF($G69&lt;TODAY(),"Overdue by "&amp;TODAY()-$G69&amp;" days.",IF(AND(ISNUMBER($I69),$I69&gt;Thresholds!$B$8),"Open "&amp;$I69&amp;" days, past the two-week box.",""))))))</f>
        <v/>
      </c>
    </row>
    <row r="70" customFormat="false" ht="25.5" hidden="false" customHeight="true" outlineLevel="0" collapsed="false">
      <c r="A70" s="10" t="str">
        <f aca="false">IF($B70="","","AC-"&amp;ROW()-6)</f>
        <v/>
      </c>
      <c r="B70" s="11"/>
      <c r="C70" s="11"/>
      <c r="D70" s="12"/>
      <c r="E70" s="11"/>
      <c r="F70" s="13"/>
      <c r="G70" s="12"/>
      <c r="H70" s="11"/>
      <c r="I70" s="14" t="str">
        <f aca="true">IF(OR($D70="",$H70="Done"),"",TODAY()-$D70)</f>
        <v/>
      </c>
      <c r="J70" s="15" t="str">
        <f aca="true">IF($B70="","",IF($H70="Done","",IF($C70="","No owner. This will not happen.",IF($G70="","No due date. Same thing, slower.",IF($G70&lt;TODAY(),"Overdue by "&amp;TODAY()-$G70&amp;" days.",IF(AND(ISNUMBER($I70),$I70&gt;Thresholds!$B$8),"Open "&amp;$I70&amp;" days, past the two-week box.",""))))))</f>
        <v/>
      </c>
    </row>
    <row r="71" customFormat="false" ht="25.5" hidden="false" customHeight="true" outlineLevel="0" collapsed="false">
      <c r="A71" s="10" t="str">
        <f aca="false">IF($B71="","","AC-"&amp;ROW()-6)</f>
        <v/>
      </c>
      <c r="B71" s="11"/>
      <c r="C71" s="11"/>
      <c r="D71" s="12"/>
      <c r="E71" s="11"/>
      <c r="F71" s="13"/>
      <c r="G71" s="12"/>
      <c r="H71" s="11"/>
      <c r="I71" s="14" t="str">
        <f aca="true">IF(OR($D71="",$H71="Done"),"",TODAY()-$D71)</f>
        <v/>
      </c>
      <c r="J71" s="15" t="str">
        <f aca="true">IF($B71="","",IF($H71="Done","",IF($C71="","No owner. This will not happen.",IF($G71="","No due date. Same thing, slower.",IF($G71&lt;TODAY(),"Overdue by "&amp;TODAY()-$G71&amp;" days.",IF(AND(ISNUMBER($I71),$I71&gt;Thresholds!$B$8),"Open "&amp;$I71&amp;" days, past the two-week box.",""))))))</f>
        <v/>
      </c>
    </row>
    <row r="72" customFormat="false" ht="25.5" hidden="false" customHeight="true" outlineLevel="0" collapsed="false">
      <c r="A72" s="10" t="str">
        <f aca="false">IF($B72="","","AC-"&amp;ROW()-6)</f>
        <v/>
      </c>
      <c r="B72" s="11"/>
      <c r="C72" s="11"/>
      <c r="D72" s="12"/>
      <c r="E72" s="11"/>
      <c r="F72" s="13"/>
      <c r="G72" s="12"/>
      <c r="H72" s="11"/>
      <c r="I72" s="14" t="str">
        <f aca="true">IF(OR($D72="",$H72="Done"),"",TODAY()-$D72)</f>
        <v/>
      </c>
      <c r="J72" s="15" t="str">
        <f aca="true">IF($B72="","",IF($H72="Done","",IF($C72="","No owner. This will not happen.",IF($G72="","No due date. Same thing, slower.",IF($G72&lt;TODAY(),"Overdue by "&amp;TODAY()-$G72&amp;" days.",IF(AND(ISNUMBER($I72),$I72&gt;Thresholds!$B$8),"Open "&amp;$I72&amp;" days, past the two-week box.",""))))))</f>
        <v/>
      </c>
    </row>
    <row r="73" customFormat="false" ht="25.5" hidden="false" customHeight="true" outlineLevel="0" collapsed="false">
      <c r="A73" s="10" t="str">
        <f aca="false">IF($B73="","","AC-"&amp;ROW()-6)</f>
        <v/>
      </c>
      <c r="B73" s="11"/>
      <c r="C73" s="11"/>
      <c r="D73" s="12"/>
      <c r="E73" s="11"/>
      <c r="F73" s="13"/>
      <c r="G73" s="12"/>
      <c r="H73" s="11"/>
      <c r="I73" s="14" t="str">
        <f aca="true">IF(OR($D73="",$H73="Done"),"",TODAY()-$D73)</f>
        <v/>
      </c>
      <c r="J73" s="15" t="str">
        <f aca="true">IF($B73="","",IF($H73="Done","",IF($C73="","No owner. This will not happen.",IF($G73="","No due date. Same thing, slower.",IF($G73&lt;TODAY(),"Overdue by "&amp;TODAY()-$G73&amp;" days.",IF(AND(ISNUMBER($I73),$I73&gt;Thresholds!$B$8),"Open "&amp;$I73&amp;" days, past the two-week box.",""))))))</f>
        <v/>
      </c>
    </row>
    <row r="74" customFormat="false" ht="25.5" hidden="false" customHeight="true" outlineLevel="0" collapsed="false">
      <c r="A74" s="10" t="str">
        <f aca="false">IF($B74="","","AC-"&amp;ROW()-6)</f>
        <v/>
      </c>
      <c r="B74" s="11"/>
      <c r="C74" s="11"/>
      <c r="D74" s="12"/>
      <c r="E74" s="11"/>
      <c r="F74" s="13"/>
      <c r="G74" s="12"/>
      <c r="H74" s="11"/>
      <c r="I74" s="14" t="str">
        <f aca="true">IF(OR($D74="",$H74="Done"),"",TODAY()-$D74)</f>
        <v/>
      </c>
      <c r="J74" s="15" t="str">
        <f aca="true">IF($B74="","",IF($H74="Done","",IF($C74="","No owner. This will not happen.",IF($G74="","No due date. Same thing, slower.",IF($G74&lt;TODAY(),"Overdue by "&amp;TODAY()-$G74&amp;" days.",IF(AND(ISNUMBER($I74),$I74&gt;Thresholds!$B$8),"Open "&amp;$I74&amp;" days, past the two-week box.",""))))))</f>
        <v/>
      </c>
    </row>
    <row r="75" customFormat="false" ht="25.5" hidden="false" customHeight="true" outlineLevel="0" collapsed="false">
      <c r="A75" s="10" t="str">
        <f aca="false">IF($B75="","","AC-"&amp;ROW()-6)</f>
        <v/>
      </c>
      <c r="B75" s="11"/>
      <c r="C75" s="11"/>
      <c r="D75" s="12"/>
      <c r="E75" s="11"/>
      <c r="F75" s="13"/>
      <c r="G75" s="12"/>
      <c r="H75" s="11"/>
      <c r="I75" s="14" t="str">
        <f aca="true">IF(OR($D75="",$H75="Done"),"",TODAY()-$D75)</f>
        <v/>
      </c>
      <c r="J75" s="15" t="str">
        <f aca="true">IF($B75="","",IF($H75="Done","",IF($C75="","No owner. This will not happen.",IF($G75="","No due date. Same thing, slower.",IF($G75&lt;TODAY(),"Overdue by "&amp;TODAY()-$G75&amp;" days.",IF(AND(ISNUMBER($I75),$I75&gt;Thresholds!$B$8),"Open "&amp;$I75&amp;" days, past the two-week box.",""))))))</f>
        <v/>
      </c>
    </row>
    <row r="76" customFormat="false" ht="25.5" hidden="false" customHeight="true" outlineLevel="0" collapsed="false">
      <c r="A76" s="10" t="str">
        <f aca="false">IF($B76="","","AC-"&amp;ROW()-6)</f>
        <v/>
      </c>
      <c r="B76" s="11"/>
      <c r="C76" s="11"/>
      <c r="D76" s="12"/>
      <c r="E76" s="11"/>
      <c r="F76" s="13"/>
      <c r="G76" s="12"/>
      <c r="H76" s="11"/>
      <c r="I76" s="14" t="str">
        <f aca="true">IF(OR($D76="",$H76="Done"),"",TODAY()-$D76)</f>
        <v/>
      </c>
      <c r="J76" s="15" t="str">
        <f aca="true">IF($B76="","",IF($H76="Done","",IF($C76="","No owner. This will not happen.",IF($G76="","No due date. Same thing, slower.",IF($G76&lt;TODAY(),"Overdue by "&amp;TODAY()-$G76&amp;" days.",IF(AND(ISNUMBER($I76),$I76&gt;Thresholds!$B$8),"Open "&amp;$I76&amp;" days, past the two-week box.",""))))))</f>
        <v/>
      </c>
    </row>
    <row r="77" customFormat="false" ht="25.5" hidden="false" customHeight="true" outlineLevel="0" collapsed="false">
      <c r="A77" s="10" t="str">
        <f aca="false">IF($B77="","","AC-"&amp;ROW()-6)</f>
        <v/>
      </c>
      <c r="B77" s="11"/>
      <c r="C77" s="11"/>
      <c r="D77" s="12"/>
      <c r="E77" s="11"/>
      <c r="F77" s="13"/>
      <c r="G77" s="12"/>
      <c r="H77" s="11"/>
      <c r="I77" s="14" t="str">
        <f aca="true">IF(OR($D77="",$H77="Done"),"",TODAY()-$D77)</f>
        <v/>
      </c>
      <c r="J77" s="15" t="str">
        <f aca="true">IF($B77="","",IF($H77="Done","",IF($C77="","No owner. This will not happen.",IF($G77="","No due date. Same thing, slower.",IF($G77&lt;TODAY(),"Overdue by "&amp;TODAY()-$G77&amp;" days.",IF(AND(ISNUMBER($I77),$I77&gt;Thresholds!$B$8),"Open "&amp;$I77&amp;" days, past the two-week box.",""))))))</f>
        <v/>
      </c>
    </row>
    <row r="78" customFormat="false" ht="25.5" hidden="false" customHeight="true" outlineLevel="0" collapsed="false">
      <c r="A78" s="10" t="str">
        <f aca="false">IF($B78="","","AC-"&amp;ROW()-6)</f>
        <v/>
      </c>
      <c r="B78" s="11"/>
      <c r="C78" s="11"/>
      <c r="D78" s="12"/>
      <c r="E78" s="11"/>
      <c r="F78" s="13"/>
      <c r="G78" s="12"/>
      <c r="H78" s="11"/>
      <c r="I78" s="14" t="str">
        <f aca="true">IF(OR($D78="",$H78="Done"),"",TODAY()-$D78)</f>
        <v/>
      </c>
      <c r="J78" s="15" t="str">
        <f aca="true">IF($B78="","",IF($H78="Done","",IF($C78="","No owner. This will not happen.",IF($G78="","No due date. Same thing, slower.",IF($G78&lt;TODAY(),"Overdue by "&amp;TODAY()-$G78&amp;" days.",IF(AND(ISNUMBER($I78),$I78&gt;Thresholds!$B$8),"Open "&amp;$I78&amp;" days, past the two-week box.",""))))))</f>
        <v/>
      </c>
    </row>
    <row r="79" customFormat="false" ht="25.5" hidden="false" customHeight="true" outlineLevel="0" collapsed="false">
      <c r="A79" s="10" t="str">
        <f aca="false">IF($B79="","","AC-"&amp;ROW()-6)</f>
        <v/>
      </c>
      <c r="B79" s="11"/>
      <c r="C79" s="11"/>
      <c r="D79" s="12"/>
      <c r="E79" s="11"/>
      <c r="F79" s="13"/>
      <c r="G79" s="12"/>
      <c r="H79" s="11"/>
      <c r="I79" s="14" t="str">
        <f aca="true">IF(OR($D79="",$H79="Done"),"",TODAY()-$D79)</f>
        <v/>
      </c>
      <c r="J79" s="15" t="str">
        <f aca="true">IF($B79="","",IF($H79="Done","",IF($C79="","No owner. This will not happen.",IF($G79="","No due date. Same thing, slower.",IF($G79&lt;TODAY(),"Overdue by "&amp;TODAY()-$G79&amp;" days.",IF(AND(ISNUMBER($I79),$I79&gt;Thresholds!$B$8),"Open "&amp;$I79&amp;" days, past the two-week box.",""))))))</f>
        <v/>
      </c>
    </row>
    <row r="80" customFormat="false" ht="25.5" hidden="false" customHeight="true" outlineLevel="0" collapsed="false">
      <c r="A80" s="10" t="str">
        <f aca="false">IF($B80="","","AC-"&amp;ROW()-6)</f>
        <v/>
      </c>
      <c r="B80" s="11"/>
      <c r="C80" s="11"/>
      <c r="D80" s="12"/>
      <c r="E80" s="11"/>
      <c r="F80" s="13"/>
      <c r="G80" s="12"/>
      <c r="H80" s="11"/>
      <c r="I80" s="14" t="str">
        <f aca="true">IF(OR($D80="",$H80="Done"),"",TODAY()-$D80)</f>
        <v/>
      </c>
      <c r="J80" s="15" t="str">
        <f aca="true">IF($B80="","",IF($H80="Done","",IF($C80="","No owner. This will not happen.",IF($G80="","No due date. Same thing, slower.",IF($G80&lt;TODAY(),"Overdue by "&amp;TODAY()-$G80&amp;" days.",IF(AND(ISNUMBER($I80),$I80&gt;Thresholds!$B$8),"Open "&amp;$I80&amp;" days, past the two-week box.",""))))))</f>
        <v/>
      </c>
    </row>
    <row r="81" customFormat="false" ht="25.5" hidden="false" customHeight="true" outlineLevel="0" collapsed="false">
      <c r="A81" s="10" t="str">
        <f aca="false">IF($B81="","","AC-"&amp;ROW()-6)</f>
        <v/>
      </c>
      <c r="B81" s="11"/>
      <c r="C81" s="11"/>
      <c r="D81" s="12"/>
      <c r="E81" s="11"/>
      <c r="F81" s="13"/>
      <c r="G81" s="12"/>
      <c r="H81" s="11"/>
      <c r="I81" s="14" t="str">
        <f aca="true">IF(OR($D81="",$H81="Done"),"",TODAY()-$D81)</f>
        <v/>
      </c>
      <c r="J81" s="15" t="str">
        <f aca="true">IF($B81="","",IF($H81="Done","",IF($C81="","No owner. This will not happen.",IF($G81="","No due date. Same thing, slower.",IF($G81&lt;TODAY(),"Overdue by "&amp;TODAY()-$G81&amp;" days.",IF(AND(ISNUMBER($I81),$I81&gt;Thresholds!$B$8),"Open "&amp;$I81&amp;" days, past the two-week box.",""))))))</f>
        <v/>
      </c>
    </row>
    <row r="82" customFormat="false" ht="25.5" hidden="false" customHeight="true" outlineLevel="0" collapsed="false">
      <c r="A82" s="10" t="str">
        <f aca="false">IF($B82="","","AC-"&amp;ROW()-6)</f>
        <v/>
      </c>
      <c r="B82" s="11"/>
      <c r="C82" s="11"/>
      <c r="D82" s="12"/>
      <c r="E82" s="11"/>
      <c r="F82" s="13"/>
      <c r="G82" s="12"/>
      <c r="H82" s="11"/>
      <c r="I82" s="14" t="str">
        <f aca="true">IF(OR($D82="",$H82="Done"),"",TODAY()-$D82)</f>
        <v/>
      </c>
      <c r="J82" s="15" t="str">
        <f aca="true">IF($B82="","",IF($H82="Done","",IF($C82="","No owner. This will not happen.",IF($G82="","No due date. Same thing, slower.",IF($G82&lt;TODAY(),"Overdue by "&amp;TODAY()-$G82&amp;" days.",IF(AND(ISNUMBER($I82),$I82&gt;Thresholds!$B$8),"Open "&amp;$I82&amp;" days, past the two-week box.",""))))))</f>
        <v/>
      </c>
    </row>
    <row r="83" customFormat="false" ht="25.5" hidden="false" customHeight="true" outlineLevel="0" collapsed="false">
      <c r="A83" s="10" t="str">
        <f aca="false">IF($B83="","","AC-"&amp;ROW()-6)</f>
        <v/>
      </c>
      <c r="B83" s="11"/>
      <c r="C83" s="11"/>
      <c r="D83" s="12"/>
      <c r="E83" s="11"/>
      <c r="F83" s="13"/>
      <c r="G83" s="12"/>
      <c r="H83" s="11"/>
      <c r="I83" s="14" t="str">
        <f aca="true">IF(OR($D83="",$H83="Done"),"",TODAY()-$D83)</f>
        <v/>
      </c>
      <c r="J83" s="15" t="str">
        <f aca="true">IF($B83="","",IF($H83="Done","",IF($C83="","No owner. This will not happen.",IF($G83="","No due date. Same thing, slower.",IF($G83&lt;TODAY(),"Overdue by "&amp;TODAY()-$G83&amp;" days.",IF(AND(ISNUMBER($I83),$I83&gt;Thresholds!$B$8),"Open "&amp;$I83&amp;" days, past the two-week box.",""))))))</f>
        <v/>
      </c>
    </row>
    <row r="84" customFormat="false" ht="25.5" hidden="false" customHeight="true" outlineLevel="0" collapsed="false">
      <c r="A84" s="10" t="str">
        <f aca="false">IF($B84="","","AC-"&amp;ROW()-6)</f>
        <v/>
      </c>
      <c r="B84" s="11"/>
      <c r="C84" s="11"/>
      <c r="D84" s="12"/>
      <c r="E84" s="11"/>
      <c r="F84" s="13"/>
      <c r="G84" s="12"/>
      <c r="H84" s="11"/>
      <c r="I84" s="14" t="str">
        <f aca="true">IF(OR($D84="",$H84="Done"),"",TODAY()-$D84)</f>
        <v/>
      </c>
      <c r="J84" s="15" t="str">
        <f aca="true">IF($B84="","",IF($H84="Done","",IF($C84="","No owner. This will not happen.",IF($G84="","No due date. Same thing, slower.",IF($G84&lt;TODAY(),"Overdue by "&amp;TODAY()-$G84&amp;" days.",IF(AND(ISNUMBER($I84),$I84&gt;Thresholds!$B$8),"Open "&amp;$I84&amp;" days, past the two-week box.",""))))))</f>
        <v/>
      </c>
    </row>
    <row r="85" customFormat="false" ht="25.5" hidden="false" customHeight="true" outlineLevel="0" collapsed="false">
      <c r="A85" s="10" t="str">
        <f aca="false">IF($B85="","","AC-"&amp;ROW()-6)</f>
        <v/>
      </c>
      <c r="B85" s="11"/>
      <c r="C85" s="11"/>
      <c r="D85" s="12"/>
      <c r="E85" s="11"/>
      <c r="F85" s="13"/>
      <c r="G85" s="12"/>
      <c r="H85" s="11"/>
      <c r="I85" s="14" t="str">
        <f aca="true">IF(OR($D85="",$H85="Done"),"",TODAY()-$D85)</f>
        <v/>
      </c>
      <c r="J85" s="15" t="str">
        <f aca="true">IF($B85="","",IF($H85="Done","",IF($C85="","No owner. This will not happen.",IF($G85="","No due date. Same thing, slower.",IF($G85&lt;TODAY(),"Overdue by "&amp;TODAY()-$G85&amp;" days.",IF(AND(ISNUMBER($I85),$I85&gt;Thresholds!$B$8),"Open "&amp;$I85&amp;" days, past the two-week box.",""))))))</f>
        <v/>
      </c>
    </row>
    <row r="86" customFormat="false" ht="25.5" hidden="false" customHeight="true" outlineLevel="0" collapsed="false">
      <c r="A86" s="10" t="str">
        <f aca="false">IF($B86="","","AC-"&amp;ROW()-6)</f>
        <v/>
      </c>
      <c r="B86" s="11"/>
      <c r="C86" s="11"/>
      <c r="D86" s="12"/>
      <c r="E86" s="11"/>
      <c r="F86" s="13"/>
      <c r="G86" s="12"/>
      <c r="H86" s="11"/>
      <c r="I86" s="14" t="str">
        <f aca="true">IF(OR($D86="",$H86="Done"),"",TODAY()-$D86)</f>
        <v/>
      </c>
      <c r="J86" s="15" t="str">
        <f aca="true">IF($B86="","",IF($H86="Done","",IF($C86="","No owner. This will not happen.",IF($G86="","No due date. Same thing, slower.",IF($G86&lt;TODAY(),"Overdue by "&amp;TODAY()-$G86&amp;" days.",IF(AND(ISNUMBER($I86),$I86&gt;Thresholds!$B$8),"Open "&amp;$I86&amp;" days, past the two-week box.",""))))))</f>
        <v/>
      </c>
    </row>
    <row r="87" customFormat="false" ht="25.5" hidden="false" customHeight="true" outlineLevel="0" collapsed="false">
      <c r="A87" s="10" t="str">
        <f aca="false">IF($B87="","","AC-"&amp;ROW()-6)</f>
        <v/>
      </c>
      <c r="B87" s="11"/>
      <c r="C87" s="11"/>
      <c r="D87" s="12"/>
      <c r="E87" s="11"/>
      <c r="F87" s="13"/>
      <c r="G87" s="12"/>
      <c r="H87" s="11"/>
      <c r="I87" s="14" t="str">
        <f aca="true">IF(OR($D87="",$H87="Done"),"",TODAY()-$D87)</f>
        <v/>
      </c>
      <c r="J87" s="15" t="str">
        <f aca="true">IF($B87="","",IF($H87="Done","",IF($C87="","No owner. This will not happen.",IF($G87="","No due date. Same thing, slower.",IF($G87&lt;TODAY(),"Overdue by "&amp;TODAY()-$G87&amp;" days.",IF(AND(ISNUMBER($I87),$I87&gt;Thresholds!$B$8),"Open "&amp;$I87&amp;" days, past the two-week box.",""))))))</f>
        <v/>
      </c>
    </row>
    <row r="88" customFormat="false" ht="25.5" hidden="false" customHeight="true" outlineLevel="0" collapsed="false">
      <c r="A88" s="10" t="str">
        <f aca="false">IF($B88="","","AC-"&amp;ROW()-6)</f>
        <v/>
      </c>
      <c r="B88" s="11"/>
      <c r="C88" s="11"/>
      <c r="D88" s="12"/>
      <c r="E88" s="11"/>
      <c r="F88" s="13"/>
      <c r="G88" s="12"/>
      <c r="H88" s="11"/>
      <c r="I88" s="14" t="str">
        <f aca="true">IF(OR($D88="",$H88="Done"),"",TODAY()-$D88)</f>
        <v/>
      </c>
      <c r="J88" s="15" t="str">
        <f aca="true">IF($B88="","",IF($H88="Done","",IF($C88="","No owner. This will not happen.",IF($G88="","No due date. Same thing, slower.",IF($G88&lt;TODAY(),"Overdue by "&amp;TODAY()-$G88&amp;" days.",IF(AND(ISNUMBER($I88),$I88&gt;Thresholds!$B$8),"Open "&amp;$I88&amp;" days, past the two-week box.",""))))))</f>
        <v/>
      </c>
    </row>
    <row r="89" customFormat="false" ht="25.5" hidden="false" customHeight="true" outlineLevel="0" collapsed="false">
      <c r="A89" s="10" t="str">
        <f aca="false">IF($B89="","","AC-"&amp;ROW()-6)</f>
        <v/>
      </c>
      <c r="B89" s="11"/>
      <c r="C89" s="11"/>
      <c r="D89" s="12"/>
      <c r="E89" s="11"/>
      <c r="F89" s="13"/>
      <c r="G89" s="12"/>
      <c r="H89" s="11"/>
      <c r="I89" s="14" t="str">
        <f aca="true">IF(OR($D89="",$H89="Done"),"",TODAY()-$D89)</f>
        <v/>
      </c>
      <c r="J89" s="15" t="str">
        <f aca="true">IF($B89="","",IF($H89="Done","",IF($C89="","No owner. This will not happen.",IF($G89="","No due date. Same thing, slower.",IF($G89&lt;TODAY(),"Overdue by "&amp;TODAY()-$G89&amp;" days.",IF(AND(ISNUMBER($I89),$I89&gt;Thresholds!$B$8),"Open "&amp;$I89&amp;" days, past the two-week box.",""))))))</f>
        <v/>
      </c>
    </row>
    <row r="90" customFormat="false" ht="25.5" hidden="false" customHeight="true" outlineLevel="0" collapsed="false">
      <c r="A90" s="10" t="str">
        <f aca="false">IF($B90="","","AC-"&amp;ROW()-6)</f>
        <v/>
      </c>
      <c r="B90" s="11"/>
      <c r="C90" s="11"/>
      <c r="D90" s="12"/>
      <c r="E90" s="11"/>
      <c r="F90" s="13"/>
      <c r="G90" s="12"/>
      <c r="H90" s="11"/>
      <c r="I90" s="14" t="str">
        <f aca="true">IF(OR($D90="",$H90="Done"),"",TODAY()-$D90)</f>
        <v/>
      </c>
      <c r="J90" s="15" t="str">
        <f aca="true">IF($B90="","",IF($H90="Done","",IF($C90="","No owner. This will not happen.",IF($G90="","No due date. Same thing, slower.",IF($G90&lt;TODAY(),"Overdue by "&amp;TODAY()-$G90&amp;" days.",IF(AND(ISNUMBER($I90),$I90&gt;Thresholds!$B$8),"Open "&amp;$I90&amp;" days, past the two-week box.",""))))))</f>
        <v/>
      </c>
    </row>
    <row r="91" customFormat="false" ht="25.5" hidden="false" customHeight="true" outlineLevel="0" collapsed="false">
      <c r="A91" s="10" t="str">
        <f aca="false">IF($B91="","","AC-"&amp;ROW()-6)</f>
        <v/>
      </c>
      <c r="B91" s="11"/>
      <c r="C91" s="11"/>
      <c r="D91" s="12"/>
      <c r="E91" s="11"/>
      <c r="F91" s="13"/>
      <c r="G91" s="12"/>
      <c r="H91" s="11"/>
      <c r="I91" s="14" t="str">
        <f aca="true">IF(OR($D91="",$H91="Done"),"",TODAY()-$D91)</f>
        <v/>
      </c>
      <c r="J91" s="15" t="str">
        <f aca="true">IF($B91="","",IF($H91="Done","",IF($C91="","No owner. This will not happen.",IF($G91="","No due date. Same thing, slower.",IF($G91&lt;TODAY(),"Overdue by "&amp;TODAY()-$G91&amp;" days.",IF(AND(ISNUMBER($I91),$I91&gt;Thresholds!$B$8),"Open "&amp;$I91&amp;" days, past the two-week box.",""))))))</f>
        <v/>
      </c>
    </row>
    <row r="92" customFormat="false" ht="25.5" hidden="false" customHeight="true" outlineLevel="0" collapsed="false">
      <c r="A92" s="10" t="str">
        <f aca="false">IF($B92="","","AC-"&amp;ROW()-6)</f>
        <v/>
      </c>
      <c r="B92" s="11"/>
      <c r="C92" s="11"/>
      <c r="D92" s="12"/>
      <c r="E92" s="11"/>
      <c r="F92" s="13"/>
      <c r="G92" s="12"/>
      <c r="H92" s="11"/>
      <c r="I92" s="14" t="str">
        <f aca="true">IF(OR($D92="",$H92="Done"),"",TODAY()-$D92)</f>
        <v/>
      </c>
      <c r="J92" s="15" t="str">
        <f aca="true">IF($B92="","",IF($H92="Done","",IF($C92="","No owner. This will not happen.",IF($G92="","No due date. Same thing, slower.",IF($G92&lt;TODAY(),"Overdue by "&amp;TODAY()-$G92&amp;" days.",IF(AND(ISNUMBER($I92),$I92&gt;Thresholds!$B$8),"Open "&amp;$I92&amp;" days, past the two-week box.",""))))))</f>
        <v/>
      </c>
    </row>
    <row r="93" customFormat="false" ht="25.5" hidden="false" customHeight="true" outlineLevel="0" collapsed="false">
      <c r="A93" s="10" t="str">
        <f aca="false">IF($B93="","","AC-"&amp;ROW()-6)</f>
        <v/>
      </c>
      <c r="B93" s="11"/>
      <c r="C93" s="11"/>
      <c r="D93" s="12"/>
      <c r="E93" s="11"/>
      <c r="F93" s="13"/>
      <c r="G93" s="12"/>
      <c r="H93" s="11"/>
      <c r="I93" s="14" t="str">
        <f aca="true">IF(OR($D93="",$H93="Done"),"",TODAY()-$D93)</f>
        <v/>
      </c>
      <c r="J93" s="15" t="str">
        <f aca="true">IF($B93="","",IF($H93="Done","",IF($C93="","No owner. This will not happen.",IF($G93="","No due date. Same thing, slower.",IF($G93&lt;TODAY(),"Overdue by "&amp;TODAY()-$G93&amp;" days.",IF(AND(ISNUMBER($I93),$I93&gt;Thresholds!$B$8),"Open "&amp;$I93&amp;" days, past the two-week box.",""))))))</f>
        <v/>
      </c>
    </row>
    <row r="94" customFormat="false" ht="25.5" hidden="false" customHeight="true" outlineLevel="0" collapsed="false">
      <c r="A94" s="10" t="str">
        <f aca="false">IF($B94="","","AC-"&amp;ROW()-6)</f>
        <v/>
      </c>
      <c r="B94" s="11"/>
      <c r="C94" s="11"/>
      <c r="D94" s="12"/>
      <c r="E94" s="11"/>
      <c r="F94" s="13"/>
      <c r="G94" s="12"/>
      <c r="H94" s="11"/>
      <c r="I94" s="14" t="str">
        <f aca="true">IF(OR($D94="",$H94="Done"),"",TODAY()-$D94)</f>
        <v/>
      </c>
      <c r="J94" s="15" t="str">
        <f aca="true">IF($B94="","",IF($H94="Done","",IF($C94="","No owner. This will not happen.",IF($G94="","No due date. Same thing, slower.",IF($G94&lt;TODAY(),"Overdue by "&amp;TODAY()-$G94&amp;" days.",IF(AND(ISNUMBER($I94),$I94&gt;Thresholds!$B$8),"Open "&amp;$I94&amp;" days, past the two-week box.",""))))))</f>
        <v/>
      </c>
    </row>
    <row r="95" customFormat="false" ht="25.5" hidden="false" customHeight="true" outlineLevel="0" collapsed="false">
      <c r="A95" s="10" t="str">
        <f aca="false">IF($B95="","","AC-"&amp;ROW()-6)</f>
        <v/>
      </c>
      <c r="B95" s="11"/>
      <c r="C95" s="11"/>
      <c r="D95" s="12"/>
      <c r="E95" s="11"/>
      <c r="F95" s="13"/>
      <c r="G95" s="12"/>
      <c r="H95" s="11"/>
      <c r="I95" s="14" t="str">
        <f aca="true">IF(OR($D95="",$H95="Done"),"",TODAY()-$D95)</f>
        <v/>
      </c>
      <c r="J95" s="15" t="str">
        <f aca="true">IF($B95="","",IF($H95="Done","",IF($C95="","No owner. This will not happen.",IF($G95="","No due date. Same thing, slower.",IF($G95&lt;TODAY(),"Overdue by "&amp;TODAY()-$G95&amp;" days.",IF(AND(ISNUMBER($I95),$I95&gt;Thresholds!$B$8),"Open "&amp;$I95&amp;" days, past the two-week box.",""))))))</f>
        <v/>
      </c>
    </row>
    <row r="96" customFormat="false" ht="25.5" hidden="false" customHeight="true" outlineLevel="0" collapsed="false">
      <c r="A96" s="10" t="str">
        <f aca="false">IF($B96="","","AC-"&amp;ROW()-6)</f>
        <v/>
      </c>
      <c r="B96" s="11"/>
      <c r="C96" s="11"/>
      <c r="D96" s="12"/>
      <c r="E96" s="11"/>
      <c r="F96" s="13"/>
      <c r="G96" s="12"/>
      <c r="H96" s="11"/>
      <c r="I96" s="14" t="str">
        <f aca="true">IF(OR($D96="",$H96="Done"),"",TODAY()-$D96)</f>
        <v/>
      </c>
      <c r="J96" s="15" t="str">
        <f aca="true">IF($B96="","",IF($H96="Done","",IF($C96="","No owner. This will not happen.",IF($G96="","No due date. Same thing, slower.",IF($G96&lt;TODAY(),"Overdue by "&amp;TODAY()-$G96&amp;" days.",IF(AND(ISNUMBER($I96),$I96&gt;Thresholds!$B$8),"Open "&amp;$I96&amp;" days, past the two-week box.",""))))))</f>
        <v/>
      </c>
    </row>
    <row r="97" customFormat="false" ht="25.5" hidden="false" customHeight="true" outlineLevel="0" collapsed="false">
      <c r="A97" s="10" t="str">
        <f aca="false">IF($B97="","","AC-"&amp;ROW()-6)</f>
        <v/>
      </c>
      <c r="B97" s="11"/>
      <c r="C97" s="11"/>
      <c r="D97" s="12"/>
      <c r="E97" s="11"/>
      <c r="F97" s="13"/>
      <c r="G97" s="12"/>
      <c r="H97" s="11"/>
      <c r="I97" s="14" t="str">
        <f aca="true">IF(OR($D97="",$H97="Done"),"",TODAY()-$D97)</f>
        <v/>
      </c>
      <c r="J97" s="15" t="str">
        <f aca="true">IF($B97="","",IF($H97="Done","",IF($C97="","No owner. This will not happen.",IF($G97="","No due date. Same thing, slower.",IF($G97&lt;TODAY(),"Overdue by "&amp;TODAY()-$G97&amp;" days.",IF(AND(ISNUMBER($I97),$I97&gt;Thresholds!$B$8),"Open "&amp;$I97&amp;" days, past the two-week box.",""))))))</f>
        <v/>
      </c>
    </row>
    <row r="98" customFormat="false" ht="25.5" hidden="false" customHeight="true" outlineLevel="0" collapsed="false">
      <c r="A98" s="10" t="str">
        <f aca="false">IF($B98="","","AC-"&amp;ROW()-6)</f>
        <v/>
      </c>
      <c r="B98" s="11"/>
      <c r="C98" s="11"/>
      <c r="D98" s="12"/>
      <c r="E98" s="11"/>
      <c r="F98" s="13"/>
      <c r="G98" s="12"/>
      <c r="H98" s="11"/>
      <c r="I98" s="14" t="str">
        <f aca="true">IF(OR($D98="",$H98="Done"),"",TODAY()-$D98)</f>
        <v/>
      </c>
      <c r="J98" s="15" t="str">
        <f aca="true">IF($B98="","",IF($H98="Done","",IF($C98="","No owner. This will not happen.",IF($G98="","No due date. Same thing, slower.",IF($G98&lt;TODAY(),"Overdue by "&amp;TODAY()-$G98&amp;" days.",IF(AND(ISNUMBER($I98),$I98&gt;Thresholds!$B$8),"Open "&amp;$I98&amp;" days, past the two-week box.",""))))))</f>
        <v/>
      </c>
    </row>
    <row r="99" customFormat="false" ht="25.5" hidden="false" customHeight="true" outlineLevel="0" collapsed="false">
      <c r="A99" s="10" t="str">
        <f aca="false">IF($B99="","","AC-"&amp;ROW()-6)</f>
        <v/>
      </c>
      <c r="B99" s="11"/>
      <c r="C99" s="11"/>
      <c r="D99" s="12"/>
      <c r="E99" s="11"/>
      <c r="F99" s="13"/>
      <c r="G99" s="12"/>
      <c r="H99" s="11"/>
      <c r="I99" s="14" t="str">
        <f aca="true">IF(OR($D99="",$H99="Done"),"",TODAY()-$D99)</f>
        <v/>
      </c>
      <c r="J99" s="15" t="str">
        <f aca="true">IF($B99="","",IF($H99="Done","",IF($C99="","No owner. This will not happen.",IF($G99="","No due date. Same thing, slower.",IF($G99&lt;TODAY(),"Overdue by "&amp;TODAY()-$G99&amp;" days.",IF(AND(ISNUMBER($I99),$I99&gt;Thresholds!$B$8),"Open "&amp;$I99&amp;" days, past the two-week box.",""))))))</f>
        <v/>
      </c>
    </row>
    <row r="100" customFormat="false" ht="25.5" hidden="false" customHeight="true" outlineLevel="0" collapsed="false">
      <c r="A100" s="10" t="str">
        <f aca="false">IF($B100="","","AC-"&amp;ROW()-6)</f>
        <v/>
      </c>
      <c r="B100" s="11"/>
      <c r="C100" s="11"/>
      <c r="D100" s="12"/>
      <c r="E100" s="11"/>
      <c r="F100" s="13"/>
      <c r="G100" s="12"/>
      <c r="H100" s="11"/>
      <c r="I100" s="14" t="str">
        <f aca="true">IF(OR($D100="",$H100="Done"),"",TODAY()-$D100)</f>
        <v/>
      </c>
      <c r="J100" s="15" t="str">
        <f aca="true">IF($B100="","",IF($H100="Done","",IF($C100="","No owner. This will not happen.",IF($G100="","No due date. Same thing, slower.",IF($G100&lt;TODAY(),"Overdue by "&amp;TODAY()-$G100&amp;" days.",IF(AND(ISNUMBER($I100),$I100&gt;Thresholds!$B$8),"Open "&amp;$I100&amp;" days, past the two-week box.",""))))))</f>
        <v/>
      </c>
    </row>
    <row r="101" customFormat="false" ht="25.5" hidden="false" customHeight="true" outlineLevel="0" collapsed="false">
      <c r="A101" s="10" t="str">
        <f aca="false">IF($B101="","","AC-"&amp;ROW()-6)</f>
        <v/>
      </c>
      <c r="B101" s="11"/>
      <c r="C101" s="11"/>
      <c r="D101" s="12"/>
      <c r="E101" s="11"/>
      <c r="F101" s="13"/>
      <c r="G101" s="12"/>
      <c r="H101" s="11"/>
      <c r="I101" s="14" t="str">
        <f aca="true">IF(OR($D101="",$H101="Done"),"",TODAY()-$D101)</f>
        <v/>
      </c>
      <c r="J101" s="15" t="str">
        <f aca="true">IF($B101="","",IF($H101="Done","",IF($C101="","No owner. This will not happen.",IF($G101="","No due date. Same thing, slower.",IF($G101&lt;TODAY(),"Overdue by "&amp;TODAY()-$G101&amp;" days.",IF(AND(ISNUMBER($I101),$I101&gt;Thresholds!$B$8),"Open "&amp;$I101&amp;" days, past the two-week box.",""))))))</f>
        <v/>
      </c>
    </row>
    <row r="102" customFormat="false" ht="25.5" hidden="false" customHeight="true" outlineLevel="0" collapsed="false">
      <c r="A102" s="10" t="str">
        <f aca="false">IF($B102="","","AC-"&amp;ROW()-6)</f>
        <v/>
      </c>
      <c r="B102" s="11"/>
      <c r="C102" s="11"/>
      <c r="D102" s="12"/>
      <c r="E102" s="11"/>
      <c r="F102" s="13"/>
      <c r="G102" s="12"/>
      <c r="H102" s="11"/>
      <c r="I102" s="14" t="str">
        <f aca="true">IF(OR($D102="",$H102="Done"),"",TODAY()-$D102)</f>
        <v/>
      </c>
      <c r="J102" s="15" t="str">
        <f aca="true">IF($B102="","",IF($H102="Done","",IF($C102="","No owner. This will not happen.",IF($G102="","No due date. Same thing, slower.",IF($G102&lt;TODAY(),"Overdue by "&amp;TODAY()-$G102&amp;" days.",IF(AND(ISNUMBER($I102),$I102&gt;Thresholds!$B$8),"Open "&amp;$I102&amp;" days, past the two-week box.",""))))))</f>
        <v/>
      </c>
    </row>
    <row r="103" customFormat="false" ht="25.5" hidden="false" customHeight="true" outlineLevel="0" collapsed="false">
      <c r="A103" s="10" t="str">
        <f aca="false">IF($B103="","","AC-"&amp;ROW()-6)</f>
        <v/>
      </c>
      <c r="B103" s="11"/>
      <c r="C103" s="11"/>
      <c r="D103" s="12"/>
      <c r="E103" s="11"/>
      <c r="F103" s="13"/>
      <c r="G103" s="12"/>
      <c r="H103" s="11"/>
      <c r="I103" s="14" t="str">
        <f aca="true">IF(OR($D103="",$H103="Done"),"",TODAY()-$D103)</f>
        <v/>
      </c>
      <c r="J103" s="15" t="str">
        <f aca="true">IF($B103="","",IF($H103="Done","",IF($C103="","No owner. This will not happen.",IF($G103="","No due date. Same thing, slower.",IF($G103&lt;TODAY(),"Overdue by "&amp;TODAY()-$G103&amp;" days.",IF(AND(ISNUMBER($I103),$I103&gt;Thresholds!$B$8),"Open "&amp;$I103&amp;" days, past the two-week box.",""))))))</f>
        <v/>
      </c>
    </row>
    <row r="104" customFormat="false" ht="25.5" hidden="false" customHeight="true" outlineLevel="0" collapsed="false">
      <c r="A104" s="10" t="str">
        <f aca="false">IF($B104="","","AC-"&amp;ROW()-6)</f>
        <v/>
      </c>
      <c r="B104" s="11"/>
      <c r="C104" s="11"/>
      <c r="D104" s="12"/>
      <c r="E104" s="11"/>
      <c r="F104" s="13"/>
      <c r="G104" s="12"/>
      <c r="H104" s="11"/>
      <c r="I104" s="14" t="str">
        <f aca="true">IF(OR($D104="",$H104="Done"),"",TODAY()-$D104)</f>
        <v/>
      </c>
      <c r="J104" s="15" t="str">
        <f aca="true">IF($B104="","",IF($H104="Done","",IF($C104="","No owner. This will not happen.",IF($G104="","No due date. Same thing, slower.",IF($G104&lt;TODAY(),"Overdue by "&amp;TODAY()-$G104&amp;" days.",IF(AND(ISNUMBER($I104),$I104&gt;Thresholds!$B$8),"Open "&amp;$I104&amp;" days, past the two-week box.",""))))))</f>
        <v/>
      </c>
    </row>
    <row r="105" customFormat="false" ht="25.5" hidden="false" customHeight="true" outlineLevel="0" collapsed="false">
      <c r="A105" s="10" t="str">
        <f aca="false">IF($B105="","","AC-"&amp;ROW()-6)</f>
        <v/>
      </c>
      <c r="B105" s="11"/>
      <c r="C105" s="11"/>
      <c r="D105" s="12"/>
      <c r="E105" s="11"/>
      <c r="F105" s="13"/>
      <c r="G105" s="12"/>
      <c r="H105" s="11"/>
      <c r="I105" s="14" t="str">
        <f aca="true">IF(OR($D105="",$H105="Done"),"",TODAY()-$D105)</f>
        <v/>
      </c>
      <c r="J105" s="15" t="str">
        <f aca="true">IF($B105="","",IF($H105="Done","",IF($C105="","No owner. This will not happen.",IF($G105="","No due date. Same thing, slower.",IF($G105&lt;TODAY(),"Overdue by "&amp;TODAY()-$G105&amp;" days.",IF(AND(ISNUMBER($I105),$I105&gt;Thresholds!$B$8),"Open "&amp;$I105&amp;" days, past the two-week box.",""))))))</f>
        <v/>
      </c>
    </row>
    <row r="106" customFormat="false" ht="25.5" hidden="false" customHeight="true" outlineLevel="0" collapsed="false">
      <c r="A106" s="10" t="str">
        <f aca="false">IF($B106="","","AC-"&amp;ROW()-6)</f>
        <v/>
      </c>
      <c r="B106" s="11"/>
      <c r="C106" s="11"/>
      <c r="D106" s="12"/>
      <c r="E106" s="11"/>
      <c r="F106" s="13"/>
      <c r="G106" s="12"/>
      <c r="H106" s="11"/>
      <c r="I106" s="14" t="str">
        <f aca="true">IF(OR($D106="",$H106="Done"),"",TODAY()-$D106)</f>
        <v/>
      </c>
      <c r="J106" s="15" t="str">
        <f aca="true">IF($B106="","",IF($H106="Done","",IF($C106="","No owner. This will not happen.",IF($G106="","No due date. Same thing, slower.",IF($G106&lt;TODAY(),"Overdue by "&amp;TODAY()-$G106&amp;" days.",IF(AND(ISNUMBER($I106),$I106&gt;Thresholds!$B$8),"Open "&amp;$I106&amp;" days, past the two-week box.",""))))))</f>
        <v/>
      </c>
    </row>
  </sheetData>
  <autoFilter ref="A6:J106"/>
  <conditionalFormatting sqref="J7:J106">
    <cfRule type="expression" priority="2" aboveAverage="0" equalAverage="0" bottom="0" percent="0" rank="0" text="" dxfId="7">
      <formula>$J7&lt;&gt;""</formula>
    </cfRule>
  </conditionalFormatting>
  <dataValidations count="2">
    <dataValidation allowBlank="true" errorStyle="stop" operator="between" showDropDown="false" showErrorMessage="false" showInputMessage="false" sqref="E7:E106" type="list">
      <formula1>"Risk,Assumption,Issue,Dependency"</formula1>
      <formula2>0</formula2>
    </dataValidation>
    <dataValidation allowBlank="true" errorStyle="stop" operator="between" showDropDown="false" showErrorMessage="false" showInputMessage="false" sqref="H7:H106" type="list">
      <formula1>"Open,Done"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9BD45"/>
    <pageSetUpPr fitToPage="true"/>
  </sheetPr>
  <dimension ref="A1:D40"/>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3" min="2" style="0" width="12"/>
    <col collapsed="false" customWidth="true" hidden="false" outlineLevel="0" max="4" min="4" style="0" width="76"/>
  </cols>
  <sheetData>
    <row r="1" customFormat="false" ht="54" hidden="false" customHeight="true" outlineLevel="0" collapsed="false"/>
    <row r="2" customFormat="false" ht="21" hidden="false" customHeight="true" outlineLevel="0" collapsed="false">
      <c r="A2" s="1" t="s">
        <v>154</v>
      </c>
    </row>
    <row r="3" customFormat="false" ht="13.5" hidden="false" customHeight="true" outlineLevel="0" collapsed="false">
      <c r="A3" s="2" t="s">
        <v>155</v>
      </c>
    </row>
    <row r="4" customFormat="false" ht="3" hidden="false" customHeight="true" outlineLevel="0" collapsed="false">
      <c r="A4" s="3"/>
      <c r="B4" s="3"/>
      <c r="C4" s="3"/>
      <c r="D4" s="3"/>
    </row>
    <row r="5" customFormat="false" ht="9" hidden="false" customHeight="true" outlineLevel="0" collapsed="false"/>
    <row r="6" customFormat="false" ht="30" hidden="false" customHeight="true" outlineLevel="0" collapsed="false">
      <c r="A6" s="8" t="s">
        <v>156</v>
      </c>
      <c r="B6" s="8" t="s">
        <v>157</v>
      </c>
      <c r="C6" s="8" t="s">
        <v>158</v>
      </c>
      <c r="D6" s="9" t="s">
        <v>159</v>
      </c>
    </row>
    <row r="7" customFormat="false" ht="21.75" hidden="false" customHeight="true" outlineLevel="0" collapsed="false">
      <c r="A7" s="6" t="s">
        <v>160</v>
      </c>
      <c r="B7" s="7"/>
      <c r="C7" s="7"/>
      <c r="D7" s="7"/>
    </row>
    <row r="8" customFormat="false" ht="37.5" hidden="false" customHeight="true" outlineLevel="0" collapsed="false">
      <c r="A8" s="16" t="s">
        <v>161</v>
      </c>
      <c r="B8" s="17" t="n">
        <f aca="false">COUNTIFS(Issues!$B$7:$B$106,"&lt;&gt;",Issues!$I$7:$I$106,"Open")</f>
        <v>4</v>
      </c>
      <c r="D8" s="18" t="s">
        <v>162</v>
      </c>
    </row>
    <row r="9" customFormat="false" ht="37.5" hidden="false" customHeight="true" outlineLevel="0" collapsed="false">
      <c r="A9" s="16" t="s">
        <v>163</v>
      </c>
      <c r="B9" s="17" t="n">
        <f aca="false">COUNTIFS(Issues!$L$7:$L$106,"&gt;0")</f>
        <v>2</v>
      </c>
      <c r="C9" s="19" t="str">
        <f aca="false">IF($B$9&gt;0,"CHECK","OK")</f>
        <v>CHECK</v>
      </c>
      <c r="D9" s="18" t="s">
        <v>164</v>
      </c>
    </row>
    <row r="10" customFormat="false" ht="37.5" hidden="false" customHeight="true" outlineLevel="0" collapsed="false">
      <c r="A10" s="16" t="s">
        <v>165</v>
      </c>
      <c r="B10" s="17" t="n">
        <f aca="false">IFERROR(MAX(Issues!$K$7:$K$106),0)</f>
        <v>40</v>
      </c>
      <c r="D10" s="18" t="s">
        <v>166</v>
      </c>
    </row>
    <row r="11" customFormat="false" ht="37.5" hidden="false" customHeight="true" outlineLevel="0" collapsed="false">
      <c r="A11" s="16" t="s">
        <v>167</v>
      </c>
      <c r="B11" s="20" t="n">
        <f aca="false">IF(COUNTIFS(Issues!$B$7:$B$106,"&lt;&gt;",Issues!$I$7:$I$106,"Open")=0,0,COUNTIFS(Issues!$I$7:$I$106,"Open",Issues!$G$7:$G$106,"&lt;&gt;No",Issues!$G$7:$G$106,"&lt;&gt;")/COUNTIFS(Issues!$B$7:$B$106,"&lt;&gt;",Issues!$I$7:$I$106,"Open"))</f>
        <v>0.5</v>
      </c>
      <c r="C11" s="19" t="str">
        <f aca="false">IF($B$11&lt;Thresholds!$B$11,"CHECK","OK")</f>
        <v>OK</v>
      </c>
      <c r="D11" s="18" t="s">
        <v>168</v>
      </c>
    </row>
    <row r="13" customFormat="false" ht="21.75" hidden="false" customHeight="true" outlineLevel="0" collapsed="false">
      <c r="A13" s="6" t="s">
        <v>169</v>
      </c>
      <c r="B13" s="7"/>
      <c r="C13" s="7"/>
      <c r="D13" s="7"/>
    </row>
    <row r="14" customFormat="false" ht="37.5" hidden="false" customHeight="true" outlineLevel="0" collapsed="false">
      <c r="A14" s="16" t="s">
        <v>170</v>
      </c>
      <c r="B14" s="17" t="n">
        <f aca="false">COUNTIFS(Risks!$B$7:$B$106,"&lt;&gt;",Risks!$J$7:$J$106,"Open")</f>
        <v>5</v>
      </c>
      <c r="D14" s="18" t="s">
        <v>171</v>
      </c>
    </row>
    <row r="15" customFormat="false" ht="37.5" hidden="false" customHeight="true" outlineLevel="0" collapsed="false">
      <c r="A15" s="16" t="s">
        <v>172</v>
      </c>
      <c r="B15" s="17" t="n">
        <f aca="false">COUNTIFS(Risks!$J$7:$J$106,"Open",Risks!$F$7:$F$106,"")</f>
        <v>1</v>
      </c>
      <c r="C15" s="19" t="str">
        <f aca="false">IF($B$15&gt;0,"CHECK","OK")</f>
        <v>CHECK</v>
      </c>
      <c r="D15" s="18" t="s">
        <v>173</v>
      </c>
    </row>
    <row r="16" customFormat="false" ht="37.5" hidden="false" customHeight="true" outlineLevel="0" collapsed="false">
      <c r="A16" s="16" t="s">
        <v>174</v>
      </c>
      <c r="B16" s="17" t="n">
        <f aca="true">COUNTIFS(Risks!$J$7:$J$106,"Open",Risks!$F$7:$F$106,"&lt;"&amp;TODAY(),Risks!$F$7:$F$106,"&lt;&gt;")</f>
        <v>1</v>
      </c>
      <c r="C16" s="19" t="str">
        <f aca="false">IF($B$16&gt;0,"CHECK","OK")</f>
        <v>CHECK</v>
      </c>
      <c r="D16" s="18" t="s">
        <v>175</v>
      </c>
    </row>
    <row r="17" customFormat="false" ht="37.5" hidden="false" customHeight="true" outlineLevel="0" collapsed="false">
      <c r="A17" s="16" t="s">
        <v>176</v>
      </c>
      <c r="B17" s="17" t="n">
        <f aca="false">COUNTIFS(Risks!$J$7:$J$106,"Open",Risks!$K$7:$K$106,"&gt;="&amp;Thresholds!$B$9,Risks!$H$7:$H$106,"")</f>
        <v>1</v>
      </c>
      <c r="C17" s="19" t="str">
        <f aca="false">IF($B$17&gt;0,"CHECK","OK")</f>
        <v>CHECK</v>
      </c>
      <c r="D17" s="18" t="s">
        <v>177</v>
      </c>
    </row>
    <row r="19" customFormat="false" ht="21.75" hidden="false" customHeight="true" outlineLevel="0" collapsed="false">
      <c r="A19" s="6" t="s">
        <v>178</v>
      </c>
      <c r="B19" s="7"/>
      <c r="C19" s="7"/>
      <c r="D19" s="7"/>
    </row>
    <row r="20" customFormat="false" ht="37.5" hidden="false" customHeight="true" outlineLevel="0" collapsed="false">
      <c r="A20" s="16" t="s">
        <v>179</v>
      </c>
      <c r="B20" s="17" t="n">
        <f aca="false">COUNTIFS(Dependencies!$G$7:$G$106,"Open",Dependencies!$E$7:$E$106,"No — we assumed")</f>
        <v>1</v>
      </c>
      <c r="C20" s="19" t="str">
        <f aca="false">IF($B$20&gt;0,"CHECK","OK")</f>
        <v>CHECK</v>
      </c>
      <c r="D20" s="18" t="s">
        <v>180</v>
      </c>
    </row>
    <row r="21" customFormat="false" ht="37.5" hidden="false" customHeight="true" outlineLevel="0" collapsed="false">
      <c r="A21" s="16" t="s">
        <v>181</v>
      </c>
      <c r="B21" s="17" t="n">
        <f aca="false">COUNTIFS(Dependencies!$G$7:$G$106,"Open",Dependencies!$E$7:$E$106,"Verbally only",Dependencies!$I$7:$I$106,"&lt;="&amp;Thresholds!$B$10)</f>
        <v>2</v>
      </c>
      <c r="C21" s="19" t="str">
        <f aca="false">IF($B$21&gt;0,"CHECK","OK")</f>
        <v>CHECK</v>
      </c>
      <c r="D21" s="18" t="s">
        <v>182</v>
      </c>
    </row>
    <row r="22" customFormat="false" ht="37.5" hidden="false" customHeight="true" outlineLevel="0" collapsed="false">
      <c r="A22" s="16" t="s">
        <v>183</v>
      </c>
      <c r="B22" s="17" t="n">
        <f aca="false">COUNTIFS(Dependencies!$G$7:$G$106,"Open",Dependencies!$I$7:$I$106,"&lt;0")</f>
        <v>1</v>
      </c>
      <c r="C22" s="19" t="str">
        <f aca="false">IF($B$22&gt;0,"CHECK","OK")</f>
        <v>CHECK</v>
      </c>
      <c r="D22" s="18" t="s">
        <v>184</v>
      </c>
    </row>
    <row r="24" customFormat="false" ht="21.75" hidden="false" customHeight="true" outlineLevel="0" collapsed="false">
      <c r="A24" s="6" t="s">
        <v>185</v>
      </c>
      <c r="B24" s="7"/>
      <c r="C24" s="7"/>
      <c r="D24" s="7"/>
    </row>
    <row r="25" customFormat="false" ht="37.5" hidden="false" customHeight="true" outlineLevel="0" collapsed="false">
      <c r="A25" s="16" t="s">
        <v>186</v>
      </c>
      <c r="B25" s="17" t="n">
        <f aca="false">COUNTIFS(Assumptions!$B$7:$B$106,"&lt;&gt;",Assumptions!$E$7:$E$106,"")</f>
        <v>1</v>
      </c>
      <c r="C25" s="19" t="str">
        <f aca="false">IF($B$25&gt;0,"CHECK","OK")</f>
        <v>CHECK</v>
      </c>
      <c r="D25" s="18" t="s">
        <v>187</v>
      </c>
    </row>
    <row r="26" customFormat="false" ht="37.5" hidden="false" customHeight="true" outlineLevel="0" collapsed="false">
      <c r="A26" s="16" t="s">
        <v>188</v>
      </c>
      <c r="B26" s="17" t="n">
        <f aca="true">COUNTIFS(Assumptions!$G$7:$G$106,"Untested",Assumptions!$F$7:$F$106,"&lt;"&amp;TODAY(),Assumptions!$F$7:$F$106,"&lt;&gt;")</f>
        <v>1</v>
      </c>
      <c r="C26" s="19" t="str">
        <f aca="false">IF($B$26&gt;0,"CHECK","OK")</f>
        <v>CHECK</v>
      </c>
      <c r="D26" s="18" t="s">
        <v>189</v>
      </c>
    </row>
    <row r="27" customFormat="false" ht="37.5" hidden="false" customHeight="true" outlineLevel="0" collapsed="false">
      <c r="A27" s="16" t="s">
        <v>190</v>
      </c>
      <c r="B27" s="17" t="n">
        <f aca="false">COUNTIF(Assumptions!$G$7:$G$106,"Broken")</f>
        <v>0</v>
      </c>
      <c r="C27" s="19" t="str">
        <f aca="false">IF($B$27&gt;0,"CHECK","OK")</f>
        <v>OK</v>
      </c>
      <c r="D27" s="18" t="s">
        <v>191</v>
      </c>
    </row>
    <row r="29" customFormat="false" ht="21.75" hidden="false" customHeight="true" outlineLevel="0" collapsed="false">
      <c r="A29" s="6" t="s">
        <v>192</v>
      </c>
      <c r="B29" s="7"/>
      <c r="C29" s="7"/>
      <c r="D29" s="7"/>
    </row>
    <row r="30" customFormat="false" ht="37.5" hidden="false" customHeight="true" outlineLevel="0" collapsed="false">
      <c r="A30" s="16" t="s">
        <v>193</v>
      </c>
      <c r="B30" s="17" t="n">
        <f aca="true">COUNTIFS(Risks!$L$7:$L$106,"&gt;"&amp;Thresholds!$B$7,Risks!$J$7:$J$106,"Open")+COUNTIFS(Assumptions!$I$7:$I$106,"&gt;"&amp;Thresholds!$B$7,Assumptions!$G$7:$G$106,"&lt;&gt;Holding")+COUNTIFS(Dependencies!$H$7:$H$106,"&lt;"&amp;TODAY()-Thresholds!$B$7,Dependencies!$G$7:$G$106,"Open")+COUNTIFS(Issues!$J$7:$J$106,"&lt;"&amp;TODAY()-Thresholds!$B$7,Issues!$I$7:$I$106,"Open")</f>
        <v>6</v>
      </c>
      <c r="C30" s="19" t="str">
        <f aca="false">IF($B$30&gt;0,"CHECK","OK")</f>
        <v>CHECK</v>
      </c>
      <c r="D30" s="18" t="s">
        <v>194</v>
      </c>
    </row>
    <row r="31" customFormat="false" ht="37.5" hidden="false" customHeight="true" outlineLevel="0" collapsed="false">
      <c r="A31" s="16" t="s">
        <v>195</v>
      </c>
      <c r="B31" s="17" t="n">
        <f aca="false">COUNTIFS(Actions!$H$7:$H$106,"Open",Actions!$I$7:$I$106,"&gt;"&amp;Thresholds!$B$8)</f>
        <v>1</v>
      </c>
      <c r="C31" s="19" t="str">
        <f aca="false">IF($B$31&gt;0,"CHECK","OK")</f>
        <v>CHECK</v>
      </c>
      <c r="D31" s="18" t="s">
        <v>196</v>
      </c>
    </row>
    <row r="33" customFormat="false" ht="21.75" hidden="false" customHeight="true" outlineLevel="0" collapsed="false">
      <c r="A33" s="6" t="s">
        <v>197</v>
      </c>
      <c r="B33" s="7"/>
      <c r="C33" s="7"/>
      <c r="D33" s="7"/>
    </row>
    <row r="34" customFormat="false" ht="15" hidden="false" customHeight="false" outlineLevel="0" collapsed="false">
      <c r="A34" s="5" t="s">
        <v>198</v>
      </c>
      <c r="B34" s="5"/>
      <c r="C34" s="5"/>
      <c r="D34" s="5"/>
    </row>
    <row r="35" customFormat="false" ht="15" hidden="false" customHeight="false" outlineLevel="0" collapsed="false">
      <c r="A35" s="5" t="s">
        <v>199</v>
      </c>
      <c r="B35" s="5"/>
      <c r="C35" s="5"/>
      <c r="D35" s="5"/>
    </row>
    <row r="36" customFormat="false" ht="15" hidden="false" customHeight="false" outlineLevel="0" collapsed="false">
      <c r="A36" s="5" t="s">
        <v>200</v>
      </c>
      <c r="B36" s="5"/>
      <c r="C36" s="5"/>
      <c r="D36" s="5"/>
    </row>
    <row r="37" customFormat="false" ht="15" hidden="false" customHeight="false" outlineLevel="0" collapsed="false">
      <c r="A37" s="21"/>
      <c r="B37" s="21"/>
      <c r="C37" s="21"/>
      <c r="D37" s="21"/>
    </row>
    <row r="38" customFormat="false" ht="15" hidden="false" customHeight="false" outlineLevel="0" collapsed="false">
      <c r="A38" s="5" t="s">
        <v>201</v>
      </c>
      <c r="B38" s="5"/>
      <c r="C38" s="5"/>
      <c r="D38" s="5"/>
    </row>
    <row r="39" customFormat="false" ht="15" hidden="false" customHeight="false" outlineLevel="0" collapsed="false">
      <c r="A39" s="5" t="s">
        <v>202</v>
      </c>
      <c r="B39" s="5"/>
      <c r="C39" s="5"/>
      <c r="D39" s="5"/>
    </row>
    <row r="40" customFormat="false" ht="15" hidden="false" customHeight="false" outlineLevel="0" collapsed="false">
      <c r="A40" s="5" t="s">
        <v>203</v>
      </c>
      <c r="B40" s="5"/>
      <c r="C40" s="5"/>
      <c r="D40" s="5"/>
    </row>
  </sheetData>
  <mergeCells count="7">
    <mergeCell ref="A34:D34"/>
    <mergeCell ref="A35:D35"/>
    <mergeCell ref="A36:D36"/>
    <mergeCell ref="A37:D37"/>
    <mergeCell ref="A38:D38"/>
    <mergeCell ref="A39:D39"/>
    <mergeCell ref="A40:D40"/>
  </mergeCells>
  <conditionalFormatting sqref="C7:C33">
    <cfRule type="cellIs" priority="2" operator="equal" aboveAverage="0" equalAverage="0" bottom="0" percent="0" rank="0" text="" dxfId="7">
      <formula>"CHECK"</formula>
    </cfRule>
    <cfRule type="cellIs" priority="3" operator="equal" aboveAverage="0" equalAverage="0" bottom="0" percent="0" rank="0" text="" dxfId="8">
      <formula>"OK"</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F6F2A"/>
    <pageSetUpPr fitToPage="true"/>
  </sheetPr>
  <dimension ref="A1:C14"/>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8"/>
    <col collapsed="false" customWidth="true" hidden="false" outlineLevel="0" max="2" min="2" style="0" width="11"/>
    <col collapsed="false" customWidth="true" hidden="false" outlineLevel="0" max="3" min="3" style="0" width="86"/>
  </cols>
  <sheetData>
    <row r="1" customFormat="false" ht="54" hidden="false" customHeight="true" outlineLevel="0" collapsed="false"/>
    <row r="2" customFormat="false" ht="21" hidden="false" customHeight="true" outlineLevel="0" collapsed="false">
      <c r="A2" s="1" t="s">
        <v>204</v>
      </c>
    </row>
    <row r="3" customFormat="false" ht="13.5" hidden="false" customHeight="true" outlineLevel="0" collapsed="false">
      <c r="A3" s="2" t="s">
        <v>205</v>
      </c>
    </row>
    <row r="4" customFormat="false" ht="3" hidden="false" customHeight="true" outlineLevel="0" collapsed="false">
      <c r="A4" s="3"/>
      <c r="B4" s="3"/>
      <c r="C4" s="3"/>
    </row>
    <row r="5" customFormat="false" ht="9" hidden="false" customHeight="true" outlineLevel="0" collapsed="false"/>
    <row r="6" customFormat="false" ht="30" hidden="false" customHeight="true" outlineLevel="0" collapsed="false">
      <c r="A6" s="8" t="s">
        <v>206</v>
      </c>
      <c r="B6" s="8" t="s">
        <v>157</v>
      </c>
      <c r="C6" s="9" t="s">
        <v>207</v>
      </c>
    </row>
    <row r="7" customFormat="false" ht="36" hidden="false" customHeight="true" outlineLevel="0" collapsed="false">
      <c r="A7" s="16" t="s">
        <v>208</v>
      </c>
      <c r="B7" s="22" t="n">
        <v>14</v>
      </c>
      <c r="C7" s="18" t="s">
        <v>209</v>
      </c>
    </row>
    <row r="8" customFormat="false" ht="36" hidden="false" customHeight="true" outlineLevel="0" collapsed="false">
      <c r="A8" s="16" t="s">
        <v>210</v>
      </c>
      <c r="B8" s="22" t="n">
        <v>14</v>
      </c>
      <c r="C8" s="18" t="s">
        <v>211</v>
      </c>
    </row>
    <row r="9" customFormat="false" ht="36" hidden="false" customHeight="true" outlineLevel="0" collapsed="false">
      <c r="A9" s="16" t="s">
        <v>212</v>
      </c>
      <c r="B9" s="22" t="n">
        <v>6</v>
      </c>
      <c r="C9" s="18" t="s">
        <v>213</v>
      </c>
    </row>
    <row r="10" customFormat="false" ht="36" hidden="false" customHeight="true" outlineLevel="0" collapsed="false">
      <c r="A10" s="16" t="s">
        <v>214</v>
      </c>
      <c r="B10" s="22" t="n">
        <v>21</v>
      </c>
      <c r="C10" s="18" t="s">
        <v>215</v>
      </c>
    </row>
    <row r="11" customFormat="false" ht="36" hidden="false" customHeight="true" outlineLevel="0" collapsed="false">
      <c r="A11" s="16" t="s">
        <v>216</v>
      </c>
      <c r="B11" s="23" t="n">
        <v>0.3</v>
      </c>
      <c r="C11" s="18" t="s">
        <v>217</v>
      </c>
    </row>
    <row r="13" customFormat="false" ht="15" hidden="false" customHeight="false" outlineLevel="0" collapsed="false">
      <c r="A13" s="24" t="s">
        <v>218</v>
      </c>
    </row>
    <row r="14" customFormat="false" ht="39.75" hidden="false" customHeight="true" outlineLevel="0" collapsed="false">
      <c r="A14" s="25" t="s">
        <v>219</v>
      </c>
      <c r="B14" s="25"/>
      <c r="C14" s="25"/>
    </row>
  </sheetData>
  <mergeCells count="1">
    <mergeCell ref="A14:C14"/>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7769A"/>
    <pageSetUpPr fitToPage="true"/>
  </sheetPr>
  <dimension ref="B1:C30"/>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46"/>
    <col collapsed="false" customWidth="true" hidden="false" outlineLevel="0" max="3" min="3" style="0" width="60"/>
  </cols>
  <sheetData>
    <row r="1" customFormat="false" ht="54" hidden="false" customHeight="true" outlineLevel="0" collapsed="false"/>
    <row r="2" customFormat="false" ht="21" hidden="false" customHeight="true" outlineLevel="0" collapsed="false">
      <c r="B2" s="1" t="s">
        <v>220</v>
      </c>
    </row>
    <row r="3" customFormat="false" ht="13.5" hidden="false" customHeight="true" outlineLevel="0" collapsed="false">
      <c r="B3" s="2" t="s">
        <v>221</v>
      </c>
    </row>
    <row r="4" customFormat="false" ht="3" hidden="false" customHeight="true" outlineLevel="0" collapsed="false">
      <c r="B4" s="3"/>
      <c r="C4" s="3"/>
    </row>
    <row r="5" customFormat="false" ht="9" hidden="false" customHeight="true" outlineLevel="0" collapsed="false"/>
    <row r="6" customFormat="false" ht="43.5" hidden="false" customHeight="true" outlineLevel="0" collapsed="false">
      <c r="B6" s="25" t="s">
        <v>222</v>
      </c>
      <c r="C6" s="25"/>
    </row>
    <row r="8" customFormat="false" ht="21.75" hidden="false" customHeight="true" outlineLevel="0" collapsed="false">
      <c r="B8" s="6" t="s">
        <v>223</v>
      </c>
      <c r="C8" s="7"/>
    </row>
    <row r="9" customFormat="false" ht="19.5" hidden="false" customHeight="true" outlineLevel="0" collapsed="false">
      <c r="B9" s="16" t="s">
        <v>167</v>
      </c>
      <c r="C9" s="26" t="n">
        <f aca="false">'The Review'!$B$11</f>
        <v>0.5</v>
      </c>
    </row>
    <row r="10" customFormat="false" ht="19.5" hidden="false" customHeight="true" outlineLevel="0" collapsed="false">
      <c r="B10" s="16" t="s">
        <v>224</v>
      </c>
      <c r="C10" s="27" t="n">
        <f aca="false">'The Review'!$B$9</f>
        <v>2</v>
      </c>
    </row>
    <row r="11" customFormat="false" ht="19.5" hidden="false" customHeight="true" outlineLevel="0" collapsed="false">
      <c r="B11" s="16" t="s">
        <v>165</v>
      </c>
      <c r="C11" s="27" t="n">
        <f aca="false">'The Review'!$B$10</f>
        <v>40</v>
      </c>
    </row>
    <row r="12" customFormat="false" ht="19.5" hidden="false" customHeight="true" outlineLevel="0" collapsed="false">
      <c r="B12" s="16" t="s">
        <v>172</v>
      </c>
      <c r="C12" s="27" t="n">
        <f aca="false">'The Review'!$B$15</f>
        <v>1</v>
      </c>
    </row>
    <row r="13" customFormat="false" ht="19.5" hidden="false" customHeight="true" outlineLevel="0" collapsed="false">
      <c r="B13" s="16" t="s">
        <v>225</v>
      </c>
      <c r="C13" s="27" t="n">
        <f aca="false">'The Review'!$B$16</f>
        <v>1</v>
      </c>
    </row>
    <row r="14" customFormat="false" ht="19.5" hidden="false" customHeight="true" outlineLevel="0" collapsed="false">
      <c r="B14" s="16" t="s">
        <v>226</v>
      </c>
      <c r="C14" s="27" t="n">
        <f aca="false">'The Review'!$B$20</f>
        <v>1</v>
      </c>
    </row>
    <row r="15" customFormat="false" ht="19.5" hidden="false" customHeight="true" outlineLevel="0" collapsed="false">
      <c r="B15" s="16" t="s">
        <v>227</v>
      </c>
      <c r="C15" s="27" t="n">
        <f aca="false">'The Review'!$B$25</f>
        <v>1</v>
      </c>
    </row>
    <row r="16" customFormat="false" ht="19.5" hidden="false" customHeight="true" outlineLevel="0" collapsed="false">
      <c r="B16" s="16" t="s">
        <v>193</v>
      </c>
      <c r="C16" s="27" t="n">
        <f aca="false">'The Review'!$B$30</f>
        <v>6</v>
      </c>
    </row>
    <row r="18" customFormat="false" ht="15" hidden="false" customHeight="false" outlineLevel="0" collapsed="false">
      <c r="B18" s="2" t="s">
        <v>228</v>
      </c>
    </row>
    <row r="20" customFormat="false" ht="21.75" hidden="false" customHeight="true" outlineLevel="0" collapsed="false">
      <c r="B20" s="6" t="s">
        <v>229</v>
      </c>
      <c r="C20" s="7"/>
    </row>
    <row r="21" customFormat="false" ht="31.5" hidden="false" customHeight="true" outlineLevel="0" collapsed="false">
      <c r="B21" s="16" t="s">
        <v>230</v>
      </c>
      <c r="C21" s="11"/>
    </row>
    <row r="22" customFormat="false" ht="51.75" hidden="false" customHeight="true" outlineLevel="0" collapsed="false">
      <c r="B22" s="16" t="s">
        <v>231</v>
      </c>
      <c r="C22" s="11"/>
    </row>
    <row r="23" customFormat="false" ht="51.75" hidden="false" customHeight="true" outlineLevel="0" collapsed="false">
      <c r="B23" s="16" t="s">
        <v>232</v>
      </c>
      <c r="C23" s="11"/>
    </row>
    <row r="25" customFormat="false" ht="21.75" hidden="false" customHeight="true" outlineLevel="0" collapsed="false">
      <c r="B25" s="6" t="s">
        <v>233</v>
      </c>
      <c r="C25" s="7"/>
    </row>
    <row r="26" customFormat="false" ht="43.5" hidden="false" customHeight="true" outlineLevel="0" collapsed="false">
      <c r="B26" s="25" t="s">
        <v>234</v>
      </c>
      <c r="C26" s="25"/>
    </row>
    <row r="27" customFormat="false" ht="6" hidden="false" customHeight="true" outlineLevel="0" collapsed="false">
      <c r="B27" s="28"/>
      <c r="C27" s="28"/>
    </row>
    <row r="28" customFormat="false" ht="43.5" hidden="false" customHeight="true" outlineLevel="0" collapsed="false">
      <c r="B28" s="25" t="s">
        <v>235</v>
      </c>
      <c r="C28" s="25"/>
    </row>
    <row r="29" customFormat="false" ht="6" hidden="false" customHeight="true" outlineLevel="0" collapsed="false">
      <c r="B29" s="28"/>
      <c r="C29" s="28"/>
    </row>
    <row r="30" customFormat="false" ht="43.5" hidden="false" customHeight="true" outlineLevel="0" collapsed="false">
      <c r="B30" s="25" t="s">
        <v>236</v>
      </c>
      <c r="C30" s="25"/>
    </row>
  </sheetData>
  <mergeCells count="6">
    <mergeCell ref="B6:C6"/>
    <mergeCell ref="B26:C26"/>
    <mergeCell ref="B27:C27"/>
    <mergeCell ref="B28:C28"/>
    <mergeCell ref="B29:C29"/>
    <mergeCell ref="B30:C30"/>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ategory>Operating system</cp:category>
  <dcterms:created xsi:type="dcterms:W3CDTF">2026-09-07T12:55:46Z</dcterms:created>
  <dc:creator>CNNCTD, LLC</dc:creator>
  <dc:description>Risks, assumptions, issues and dependencies, with the diagnostics that tell you whether the log is predicting anything or just being maintained. cnnctd.work</dc:description>
  <cp:keywords>RAID log risk register assumptions dependencies project management CNNCTD</cp:keywords>
  <dc:language>en-US</dc:language>
  <cp:lastModifiedBy>CNNCTD, LLC</cp:lastModifiedBy>
  <dcterms:modified xsi:type="dcterms:W3CDTF">2026-09-07T12:55:46Z</dcterms:modified>
  <cp:revision>0</cp:revision>
  <dc:subject/>
  <dc:title>The RAID Log — CNNCTD</dc:title>
</cp:coreProperties>
</file>

<file path=docProps/custom.xml><?xml version="1.0" encoding="utf-8"?>
<Properties xmlns="http://schemas.openxmlformats.org/officeDocument/2006/custom-properties" xmlns:vt="http://schemas.openxmlformats.org/officeDocument/2006/docPropsVTypes"/>
</file>