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9.xml.rels" ContentType="application/vnd.openxmlformats-package.relationships+xml"/>
  <Override PartName="/xl/worksheets/_rels/sheet8.xml.rels" ContentType="application/vnd.openxmlformats-package.relationships+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9.xml.rels" ContentType="application/vnd.openxmlformats-package.relationships+xml"/>
  <Override PartName="/xl/drawings/_rels/drawing8.xml.rels" ContentType="application/vnd.openxmlformats-package.relationships+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Discovery" sheetId="2" state="visible" r:id="rId4"/>
    <sheet name="Board" sheetId="3" state="visible" r:id="rId5"/>
    <sheet name="Health" sheetId="4" state="visible" r:id="rId6"/>
    <sheet name="Trend" sheetId="5" state="visible" r:id="rId7"/>
    <sheet name="Thresholds" sheetId="6" state="visible" r:id="rId8"/>
    <sheet name="Weekly Log" sheetId="7" state="visible" r:id="rId9"/>
    <sheet name="Decision Log" sheetId="8" state="visible" r:id="rId10"/>
    <sheet name="Snapshot" sheetId="9" state="visible" r:id="rId11"/>
  </sheets>
  <definedNames>
    <definedName function="false" hidden="false" localSheetId="2" name="_xlnm.Print_Area" vbProcedure="false">Board!$A$1:$N$56</definedName>
    <definedName function="false" hidden="false" localSheetId="2" name="_xlnm.Print_Titles" vbProcedure="false">Board!$6:$6</definedName>
    <definedName function="false" hidden="true" localSheetId="2" name="_xlnm._FilterDatabase" vbProcedure="false">Board!$A$6:$N$256</definedName>
    <definedName function="false" hidden="false" localSheetId="7" name="_xlnm.Print_Area" vbProcedure="false">'Decision Log'!$A$1:$E$40</definedName>
    <definedName function="false" hidden="false" localSheetId="7" name="_xlnm.Print_Titles" vbProcedure="false">'Decision Log'!$6:$6</definedName>
    <definedName function="false" hidden="false" localSheetId="1" name="_xlnm.Print_Titles" vbProcedure="false">Discovery!$6:$6</definedName>
    <definedName function="false" hidden="false" localSheetId="3" name="_xlnm.Print_Titles" vbProcedure="false">Health!$6:$6</definedName>
    <definedName function="false" hidden="false" localSheetId="8" name="_xlnm.Print_Titles" vbProcedure="false">Snapshot!$6:$6</definedName>
    <definedName function="false" hidden="false" localSheetId="5" name="_xlnm.Print_Titles" vbProcedure="false">Thresholds!$6:$6</definedName>
    <definedName function="false" hidden="false" localSheetId="4" name="_xlnm.Print_Titles" vbProcedure="false">Trend!$6:$6</definedName>
    <definedName function="false" hidden="false" localSheetId="6" name="_xlnm.Print_Area" vbProcedure="false">'Weekly Log'!$A$1:$F$40</definedName>
    <definedName function="false" hidden="false" localSheetId="6" name="_xlnm.Print_Titles" vbProcedure="false">'Weekly Log'!$6:$6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<sst xmlns="http://schemas.openxmlformats.org/spreadsheetml/2006/main" count="220" uniqueCount="212">
  <si>
    <t xml:space="preserve">THE OPERATING CADENCE</t>
  </si>
  <si>
    <t xml:space="preserve">A three-touch weekly system that keeps the record current.   cnnctd.work</t>
  </si>
  <si>
    <t xml:space="preserve">WHAT THIS ACTUALLY IS</t>
  </si>
  <si>
    <t xml:space="preserve">Monday you find out what is genuinely stuck, rather than what people would prefer you believed. Wednesday</t>
  </si>
  <si>
    <t xml:space="preserve">you clear it. Friday you write down what really happened. The meetings are not the point. The point is that</t>
  </si>
  <si>
    <t xml:space="preserve">the record gets updated inside the touch, so the board cannot quietly drift away from reality while</t>
  </si>
  <si>
    <t xml:space="preserve">everyone in the room stays perfectly polite about it.</t>
  </si>
  <si>
    <t xml:space="preserve">WHICH SHEETS YOU TYPE ON</t>
  </si>
  <si>
    <t xml:space="preserve">DISCOVERY — twenty minutes, once, before you start. It sets the baseline everything else is measured against.</t>
  </si>
  <si>
    <t xml:space="preserve">BOARD — the sheet you live in. One row per item of work in flight.</t>
  </si>
  <si>
    <t xml:space="preserve">WEEKLY LOG — one row per touch, thirty seconds at the end of it.</t>
  </si>
  <si>
    <t xml:space="preserve">DECISION LOG — anything decided during a touch, so it stays decided.</t>
  </si>
  <si>
    <t xml:space="preserve">TREND — five numbers off Health, once a week, pasted as values.</t>
  </si>
  <si>
    <t xml:space="preserve">SNAPSHOT — three boxes, after four weeks, then send the file back.</t>
  </si>
  <si>
    <t xml:space="preserve">WHICH SHEETS TYPE FOR YOU</t>
  </si>
  <si>
    <t xml:space="preserve">HEALTH — reads the Board and tells you whether the cadence is working. Do not type here.</t>
  </si>
  <si>
    <t xml:space="preserve">THRESHOLDS — the numbers Health judges against. Change these, but change them for a reason.</t>
  </si>
  <si>
    <t xml:space="preserve">COLOUR CONVENTION</t>
  </si>
  <si>
    <t xml:space="preserve">BLUE text on pale blue  =  you type here.</t>
  </si>
  <si>
    <t xml:space="preserve">GREY text on pale grey  =  calculated. Leave it alone, including when you dislike the answer.</t>
  </si>
  <si>
    <t xml:space="preserve">GREEN text on pale green  =  a setting you are allowed to tune.</t>
  </si>
  <si>
    <t xml:space="preserve">THE ONE RULE THAT MATTERS</t>
  </si>
  <si>
    <t xml:space="preserve">Update the Board during the touch, not after it. A board updated afterwards is a meeting with homework,</t>
  </si>
  <si>
    <t xml:space="preserve">and homework does not get done. If you defer the recording, you do not have a cadence. You have a standing</t>
  </si>
  <si>
    <t xml:space="preserve">appointment where people take turns sounding busy.</t>
  </si>
  <si>
    <t xml:space="preserve">THE EXAMPLE ROWS ARE NOT YOURS</t>
  </si>
  <si>
    <t xml:space="preserve">Rows 7 to 10 on the Board are made up. They exist so Health has something to chew on and you can</t>
  </si>
  <si>
    <t xml:space="preserve">see what a flag looks like before your own numbers start doing it to you. Delete them before you use this</t>
  </si>
  <si>
    <t xml:space="preserve">for real, and do not be surprised when your first week looks worse than the examples. Everyone's does.</t>
  </si>
  <si>
    <t xml:space="preserve">THIS IS FREE. THE ARTIFACT WAS NEVER THE HARD PART.</t>
  </si>
  <si>
    <t xml:space="preserve">Running it for eight weeks when it is inconvenient is the hard part. So is being the person who reads the</t>
  </si>
  <si>
    <t xml:space="preserve">carryover number out loud when it says 60%. If you want somebody in the room while that becomes normal,</t>
  </si>
  <si>
    <t xml:space="preserve">the Snapshot sheet at the end tells you how. If you do not, keep the file anyway. It works the same.</t>
  </si>
  <si>
    <t xml:space="preserve">DISCOVERY</t>
  </si>
  <si>
    <t xml:space="preserve">Twenty minutes, once. Answer honestly or do not bother — a flattering version of this is worthless to you.</t>
  </si>
  <si>
    <t xml:space="preserve">QUESTION</t>
  </si>
  <si>
    <t xml:space="preserve">YOUR ANSWER</t>
  </si>
  <si>
    <t xml:space="preserve">WHY WE ASK</t>
  </si>
  <si>
    <t xml:space="preserve">THE SHAPE OF IT</t>
  </si>
  <si>
    <t xml:space="preserve">What is true in 90 days that is not true today?</t>
  </si>
  <si>
    <t xml:space="preserve">If this needs more than one sentence, that is itself the finding. Vague outcomes are why the work never visibly finishes.</t>
  </si>
  <si>
    <t xml:space="preserve">What are you explicitly not doing?</t>
  </si>
  <si>
    <t xml:space="preserve">Non-goals are the only part of scope anyone remembers once things get tight. A project without them absorbs everything nearby.</t>
  </si>
  <si>
    <t xml:space="preserve">What breaks if nothing changes?</t>
  </si>
  <si>
    <t xml:space="preserve">If nothing breaks, this is a preference rather than a project. Both are legitimate. They are priced and sequenced very differently.</t>
  </si>
  <si>
    <t xml:space="preserve">WHO DECIDES</t>
  </si>
  <si>
    <t xml:space="preserve">Who decides what is in scope?</t>
  </si>
  <si>
    <t xml:space="preserve">One name. 'The leadership team' means nobody, and it is the most expensive answer on this sheet.</t>
  </si>
  <si>
    <t xml:space="preserve">Who decides when two priorities collide?</t>
  </si>
  <si>
    <t xml:space="preserve">This person exists whether or not you name them. Naming them saves about a day a week.</t>
  </si>
  <si>
    <t xml:space="preserve">Who decides money?</t>
  </si>
  <si>
    <t xml:space="preserve">Often a different person from the two above, which is fine, as long as everyone knows it.</t>
  </si>
  <si>
    <t xml:space="preserve">Who gets to say a thing is finished?</t>
  </si>
  <si>
    <t xml:space="preserve">If nobody owns 'done', work does not finish. It just gradually stops being discussed.</t>
  </si>
  <si>
    <t xml:space="preserve">WHO DOES THE WORK</t>
  </si>
  <si>
    <t xml:space="preserve">Names, and hours per week each one actually has for this</t>
  </si>
  <si>
    <t xml:space="preserve">Actually has. Not the hours their job title implies, and not the hours they would have in a good week.</t>
  </si>
  <si>
    <t xml:space="preserve">Who is the single point of failure right now?</t>
  </si>
  <si>
    <t xml:space="preserve">Everyone already knows. Writing it down is what makes it a risk you are managing rather than one you are hoping about.</t>
  </si>
  <si>
    <t xml:space="preserve">THE CONSTRAINT</t>
  </si>
  <si>
    <t xml:space="preserve">What is the binding constraint?</t>
  </si>
  <si>
    <t xml:space="preserve">Only one can be binding at a time. Picking two means you have not found it yet, and you will optimise the wrong thing at speed.</t>
  </si>
  <si>
    <t xml:space="preserve">What have you already tried?</t>
  </si>
  <si>
    <t xml:space="preserve">Saves you paying us to suggest it again with a different name on it.</t>
  </si>
  <si>
    <t xml:space="preserve">Why did it not hold?</t>
  </si>
  <si>
    <t xml:space="preserve">Almost always the answer is that it required someone to remember something. Systems beat memory, every time.</t>
  </si>
  <si>
    <t xml:space="preserve">THE RECORD TODAY</t>
  </si>
  <si>
    <t xml:space="preserve">Where does work live right now? List every place.</t>
  </si>
  <si>
    <t xml:space="preserve">Count them honestly. Three is common. Three is also the problem — nobody can hold three sources of truth in their head, so they stop trying.</t>
  </si>
  <si>
    <t xml:space="preserve">How does anyone find out that something finished?</t>
  </si>
  <si>
    <t xml:space="preserve">If the honest answer is 'someone mentions it', your record lag is not a number you have. It is a rumour.</t>
  </si>
  <si>
    <t xml:space="preserve">Last thing that slipped — and when you found out</t>
  </si>
  <si>
    <t xml:space="preserve">The gap between those two dates is the entire reason this workbook exists. Write both.</t>
  </si>
  <si>
    <t xml:space="preserve">CADENCE BASELINE</t>
  </si>
  <si>
    <t xml:space="preserve">Recurring meeting hours per week, per person</t>
  </si>
  <si>
    <t xml:space="preserve">All standing meetings, not just this project's. Be generous — the point is the real number.</t>
  </si>
  <si>
    <t xml:space="preserve">How many people sit in them</t>
  </si>
  <si>
    <t xml:space="preserve">Headcount actually in the room, including the ones who never speak.</t>
  </si>
  <si>
    <t xml:space="preserve">How many of those produce a written outcome?</t>
  </si>
  <si>
    <t xml:space="preserve">A meeting with no written outcome is a conversation. Conversations are useful. They are not a record, and they cannot be handed to anyone.</t>
  </si>
  <si>
    <t xml:space="preserve">What does good look like, in one sentence?</t>
  </si>
  <si>
    <t xml:space="preserve">If you and the person next to you write different sentences here, that gap is the project.</t>
  </si>
  <si>
    <t xml:space="preserve">WHAT YOUR MEETINGS CURRENTLY COST</t>
  </si>
  <si>
    <t xml:space="preserve">Person-hours per week, in recurring meetings</t>
  </si>
  <si>
    <t xml:space="preserve">Calculated. Hours per person times people.</t>
  </si>
  <si>
    <t xml:space="preserve">Person-hours per year, at 48 working weeks</t>
  </si>
  <si>
    <t xml:space="preserve">This is not an argument for fewer meetings. It is the budget you are already spending on coordination, whether or not it is producing a record.</t>
  </si>
  <si>
    <t xml:space="preserve">BOARD</t>
  </si>
  <si>
    <t xml:space="preserve">One row per item in flight. You fill the blue columns; the last five calculate themselves.</t>
  </si>
  <si>
    <t xml:space="preserve">ITEM</t>
  </si>
  <si>
    <t xml:space="preserve">OWNER</t>
  </si>
  <si>
    <t xml:space="preserve">STATUS</t>
  </si>
  <si>
    <t xml:space="preserve">FIRST SURFACED</t>
  </si>
  <si>
    <t xml:space="preserve">LAST UPDATED</t>
  </si>
  <si>
    <t xml:space="preserve">BLOCKED SINCE</t>
  </si>
  <si>
    <t xml:space="preserve">UNBLOCK BY</t>
  </si>
  <si>
    <t xml:space="preserve">DONE (IN REALITY)</t>
  </si>
  <si>
    <t xml:space="preserve">RECORDED ON BOARD</t>
  </si>
  <si>
    <t xml:space="preserve">WEEKS CARRIED</t>
  </si>
  <si>
    <t xml:space="preserve">BLOCK AGE</t>
  </si>
  <si>
    <t xml:space="preserve">RECORD LAG</t>
  </si>
  <si>
    <t xml:space="preserve">DAYS SILENT</t>
  </si>
  <si>
    <t xml:space="preserve">WHAT IS WRONG WITH THIS ROW</t>
  </si>
  <si>
    <t xml:space="preserve">Migrate billing exports to the new schema</t>
  </si>
  <si>
    <t xml:space="preserve">Dana</t>
  </si>
  <si>
    <t xml:space="preserve">Blocked</t>
  </si>
  <si>
    <t xml:space="preserve">Q3 renewal outreach — top 12 accounts</t>
  </si>
  <si>
    <t xml:space="preserve">Marcus</t>
  </si>
  <si>
    <t xml:space="preserve">Active</t>
  </si>
  <si>
    <t xml:space="preserve">Rewrite the onboarding checklist</t>
  </si>
  <si>
    <t xml:space="preserve">Done</t>
  </si>
  <si>
    <t xml:space="preserve">Vendor security review</t>
  </si>
  <si>
    <t xml:space="preserve">Priya</t>
  </si>
  <si>
    <t xml:space="preserve">HEALTH</t>
  </si>
  <si>
    <t xml:space="preserve">Reads the Board and tells you the truth about it. Do not type on this sheet.</t>
  </si>
  <si>
    <t xml:space="preserve">SIGNAL</t>
  </si>
  <si>
    <t xml:space="preserve">VALUE</t>
  </si>
  <si>
    <t xml:space="preserve">VERDICT</t>
  </si>
  <si>
    <t xml:space="preserve">WHAT IT MEANS WHEN IT IS OFF</t>
  </si>
  <si>
    <t xml:space="preserve">Items in flight (not done)</t>
  </si>
  <si>
    <t xml:space="preserve">Your real work in progress, not the version in the deck. If it climbs every week you are starting faster than you are finishing, and that is a choice somebody is making without saying so.</t>
  </si>
  <si>
    <t xml:space="preserve">Blocked items</t>
  </si>
  <si>
    <t xml:space="preserve">Blocked is honest and completely fine. Blocked and unsaid is what actually costs you the quarter.</t>
  </si>
  <si>
    <t xml:space="preserve">Blocked with no unblock date</t>
  </si>
  <si>
    <t xml:space="preserve">Anything above zero is a block nobody has agreed to own. Fastest thing on this sheet to fix, and the most revealing that it needed fixing.</t>
  </si>
  <si>
    <t xml:space="preserve">Oldest block (days)</t>
  </si>
  <si>
    <t xml:space="preserve">Past the threshold, stop calling it a block. Somebody will not decide. Escalate it or kill the item. A third option is not available, however long the meeting runs.</t>
  </si>
  <si>
    <t xml:space="preserve">Items carried past the threshold</t>
  </si>
  <si>
    <t xml:space="preserve">Long-carried items are scoped wrong or unowned. Split them, decide them, or delete them. Listing them again is not a plan, it is a habit.</t>
  </si>
  <si>
    <t xml:space="preserve">Carryover rate</t>
  </si>
  <si>
    <t xml:space="preserve">Above the threshold your weekly commitment is aspirational. Halve what you commit to for three weeks and let people feel what finishing is like. They may not remember.</t>
  </si>
  <si>
    <t xml:space="preserve">Average record lag (days)</t>
  </si>
  <si>
    <t xml:space="preserve">The gap between finishing and the board knowing. This is the number that decides whether you have an operating view or a decoration.</t>
  </si>
  <si>
    <t xml:space="preserve">Items silent past the threshold</t>
  </si>
  <si>
    <t xml:space="preserve">Nobody has touched these. They are not paused, they are abandoned. Abandoning things on purpose is allowed and often correct. Abandoning them by accident is what costs you.</t>
  </si>
  <si>
    <t xml:space="preserve">Items flagged, any reason</t>
  </si>
  <si>
    <t xml:space="preserve">Your Wednesday agenda in one number. If this is zero every single week, either you are genuinely excellent or nobody is telling you anything.</t>
  </si>
  <si>
    <t xml:space="preserve">How to read this sheet</t>
  </si>
  <si>
    <t xml:space="preserve">Every CHECK is a conversation, not a failing grade. Run your eye down the verdict column on Wednesday and work the black ones. If everything says OK for six weeks running, you have earned the right to loosen.</t>
  </si>
  <si>
    <t xml:space="preserve">WHEN TO LOOSEN THE CADENCE</t>
  </si>
  <si>
    <t xml:space="preserve">3 touches to 2</t>
  </si>
  <si>
    <t xml:space="preserve">Carryover under 25% for four straight weeks AND no block has gone undated.</t>
  </si>
  <si>
    <t xml:space="preserve">2 touches to 1</t>
  </si>
  <si>
    <t xml:space="preserve">Average record lag at or under one day for six weeks AND nothing has gone silent.</t>
  </si>
  <si>
    <t xml:space="preserve">Straight back up</t>
  </si>
  <si>
    <t xml:space="preserve">The moment carryover clears 40% two weeks running. Loosening is reversible, and treating it that way is what stops it becoming a status symbol.</t>
  </si>
  <si>
    <t xml:space="preserve">TREND</t>
  </si>
  <si>
    <t xml:space="preserve">Five numbers off Health, once a week. Ten seconds. It is the only way you ever see the shape of it.</t>
  </si>
  <si>
    <t xml:space="preserve">WEEK ENDING</t>
  </si>
  <si>
    <t xml:space="preserve">IN FLIGHT</t>
  </si>
  <si>
    <t xml:space="preserve">CARRYOVER</t>
  </si>
  <si>
    <t xml:space="preserve">AVG RECORD LAG</t>
  </si>
  <si>
    <t xml:space="preserve">FLAGGED</t>
  </si>
  <si>
    <t xml:space="preserve">VERSUS LAST WEEK</t>
  </si>
  <si>
    <t xml:space="preserve">Paste values, not formulas</t>
  </si>
  <si>
    <t xml:space="preserve">Every Friday, copy the five numbers off Health and paste them here as values. One week of data tells you nothing. Four weeks tells you whether the rhythm is holding. Nobody has ever regretted having the trend, and plenty of people have argued for an hour about a number they could have written down.</t>
  </si>
  <si>
    <t xml:space="preserve">THRESHOLDS</t>
  </si>
  <si>
    <t xml:space="preserve">The numbers Health judges against. Yours to change once you know your own baseline.</t>
  </si>
  <si>
    <t xml:space="preserve">SETTING</t>
  </si>
  <si>
    <t xml:space="preserve">WHY THIS NUMBER</t>
  </si>
  <si>
    <t xml:space="preserve">Carried weeks before an item is flagged</t>
  </si>
  <si>
    <t xml:space="preserve">Under three weeks is ordinary drift. At three the item is scoped wrong or nobody actually owns it. Listing it a fourth time is a decision to keep pretending.</t>
  </si>
  <si>
    <t xml:space="preserve">Block age in days before it is flagged</t>
  </si>
  <si>
    <t xml:space="preserve">A block that survives a week is not a block. It is a decision nobody wants to make, wearing a block for cover.</t>
  </si>
  <si>
    <t xml:space="preserve">Record lag in days before it is flagged</t>
  </si>
  <si>
    <t xml:space="preserve">Days between something finishing in reality and the board finding out. Above two you do not have an operating view. You have a newsletter.</t>
  </si>
  <si>
    <t xml:space="preserve">Days silent before an item is flagged</t>
  </si>
  <si>
    <t xml:space="preserve">Untouched for a fortnight. Nobody paused these. They died, and they are still taking up room in everyone's head.</t>
  </si>
  <si>
    <t xml:space="preserve">Carryover rate that means the week is fiction</t>
  </si>
  <si>
    <t xml:space="preserve">Share of live work already older than a week. Above 40% your weekly plan is fiction, and everyone in the room has privately worked that out already.</t>
  </si>
  <si>
    <t xml:space="preserve">Change these, but change them for a reason</t>
  </si>
  <si>
    <t xml:space="preserve">Defaults are a starting position, not a standard. Run four weeks, see what your own numbers do, then move one number at a time. Loosening every threshold until nothing flags is not tuning. It is turning the smoke alarm off because it keeps going off.</t>
  </si>
  <si>
    <t xml:space="preserve">WEEKLY LOG</t>
  </si>
  <si>
    <t xml:space="preserve">One row per touch. Thirty seconds at the end of it. This is why next Monday is fast.</t>
  </si>
  <si>
    <t xml:space="preserve">DATE</t>
  </si>
  <si>
    <t xml:space="preserve">TOUCH</t>
  </si>
  <si>
    <t xml:space="preserve">WHAT SURFACED</t>
  </si>
  <si>
    <t xml:space="preserve">WHAT GOT UNBLOCKED</t>
  </si>
  <si>
    <t xml:space="preserve">WHAT SHIPPED OR CLOSED</t>
  </si>
  <si>
    <t xml:space="preserve">CARRIED OVER — AND WHY</t>
  </si>
  <si>
    <t xml:space="preserve">Monday — expose</t>
  </si>
  <si>
    <t xml:space="preserve">Vendor security review still stuck, and nobody had a date for it</t>
  </si>
  <si>
    <t xml:space="preserve">Billing schema — waiting on Dana's access request</t>
  </si>
  <si>
    <t xml:space="preserve">DECISION LOG</t>
  </si>
  <si>
    <t xml:space="preserve">The sheet that stops the same block resurfacing in three weeks wearing a new name.</t>
  </si>
  <si>
    <t xml:space="preserve">DECISION</t>
  </si>
  <si>
    <t xml:space="preserve">MADE BY</t>
  </si>
  <si>
    <t xml:space="preserve">BECAUSE</t>
  </si>
  <si>
    <t xml:space="preserve">REVISIT IF</t>
  </si>
  <si>
    <t xml:space="preserve">Ship the billing migration without the legacy export</t>
  </si>
  <si>
    <t xml:space="preserve">Two customers use it and both have agreed to the new format</t>
  </si>
  <si>
    <t xml:space="preserve">A third customer asks for the legacy export before Q4</t>
  </si>
  <si>
    <t xml:space="preserve">SNAPSHOT</t>
  </si>
  <si>
    <t xml:space="preserve">Four weeks in, send this file back. It is the whole of our first conversation.</t>
  </si>
  <si>
    <t xml:space="preserve">Run the cadence for four weeks, fill in the three boxes below, and email this workbook to connect@cnnctd.work. The numbers fill themselves in from your Board, including the ones you would rather not send. Those are the useful ones.</t>
  </si>
  <si>
    <t xml:space="preserve">PULLED FROM YOUR DISCOVERY SHEET</t>
  </si>
  <si>
    <t xml:space="preserve">What you said good looks like</t>
  </si>
  <si>
    <t xml:space="preserve">The binding constraint</t>
  </si>
  <si>
    <t xml:space="preserve">Person-hours a week in meetings</t>
  </si>
  <si>
    <t xml:space="preserve">PULLED FROM YOUR BOARD</t>
  </si>
  <si>
    <t xml:space="preserve">Items in flight</t>
  </si>
  <si>
    <t xml:space="preserve">Blocked with no date</t>
  </si>
  <si>
    <t xml:space="preserve">Items currently flagged</t>
  </si>
  <si>
    <t xml:space="preserve">These calculate themselves. Do not type over them, and do not tidy them up.</t>
  </si>
  <si>
    <t xml:space="preserve">WHAT WE CANNOT COMPUTE</t>
  </si>
  <si>
    <t xml:space="preserve">Company or team, and who runs the cadence</t>
  </si>
  <si>
    <t xml:space="preserve">What is still not working</t>
  </si>
  <si>
    <t xml:space="preserve">What you want to be true in 90 days</t>
  </si>
  <si>
    <t xml:space="preserve">WHAT HAPPENS NEXT</t>
  </si>
  <si>
    <t xml:space="preserve">We read the file before we talk. That means the first conversation starts from your actual numbers instead of an hour spent rebuilding them out loud while everyone nods.</t>
  </si>
  <si>
    <t xml:space="preserve">If the numbers say your cadence is holding, we will tell you that and go away. It happens more often than you would expect, and it is a perfectly good outcome for everybody involved.</t>
  </si>
  <si>
    <t xml:space="preserve">We do not share this file, we do not sell it on, and we do not add you to anything. connect@cnnctd.work — cnnctd.work</t>
  </si>
</sst>
</file>

<file path=xl/styles.xml><?xml version="1.0" encoding="utf-8"?>
<styleSheet xmlns="http://schemas.openxmlformats.org/spreadsheetml/2006/main">
  <numFmts count="7">
    <numFmt numFmtId="164" formatCode="General"/>
    <numFmt numFmtId="165" formatCode="0.0"/>
    <numFmt numFmtId="166" formatCode="#,##0"/>
    <numFmt numFmtId="167" formatCode="yyyy\-mm\-dd"/>
    <numFmt numFmtId="168" formatCode="General"/>
    <numFmt numFmtId="169" formatCode="0"/>
    <numFmt numFmtId="170" formatCode="0%"/>
  </numFmts>
  <fonts count="14">
    <font>
      <sz val="11"/>
      <color theme="1"/>
      <name val="Calibri"/>
      <family val="2"/>
      <charset val="1"/>
    </font>
    <font>
      <sz val="10"/>
      <name val="Arial"/>
      <family val="0"/>
    </font>
    <font>
      <sz val="10"/>
      <name val="Arial"/>
      <family val="0"/>
    </font>
    <font>
      <sz val="10"/>
      <name val="Arial"/>
      <family val="0"/>
    </font>
    <font>
      <b val="true"/>
      <sz val="15"/>
      <color rgb="FF1F1F1F"/>
      <name val="Arial"/>
      <family val="0"/>
      <charset val="1"/>
    </font>
    <font>
      <sz val="9"/>
      <color rgb="FF757575"/>
      <name val="Arial"/>
      <family val="0"/>
      <charset val="1"/>
    </font>
    <font>
      <b val="true"/>
      <sz val="9"/>
      <color rgb="FF2F6F2A"/>
      <name val="Arial"/>
      <family val="0"/>
      <charset val="1"/>
    </font>
    <font>
      <sz val="10"/>
      <color rgb="FF333333"/>
      <name val="Arial"/>
      <family val="0"/>
      <charset val="1"/>
    </font>
    <font>
      <b val="true"/>
      <sz val="10"/>
      <color rgb="FFFFFFFF"/>
      <name val="Arial"/>
      <family val="0"/>
      <charset val="1"/>
    </font>
    <font>
      <b val="true"/>
      <sz val="10"/>
      <color rgb="FF69BD45"/>
      <name val="Arial"/>
      <family val="0"/>
      <charset val="1"/>
    </font>
    <font>
      <sz val="10"/>
      <color rgb="FF27769A"/>
      <name val="Arial"/>
      <family val="0"/>
      <charset val="1"/>
    </font>
    <font>
      <b val="true"/>
      <sz val="9"/>
      <color rgb="FF757575"/>
      <name val="Arial"/>
      <family val="0"/>
      <charset val="1"/>
    </font>
    <font>
      <b val="true"/>
      <sz val="10"/>
      <color rgb="FF1F1F1F"/>
      <name val="Arial"/>
      <family val="0"/>
      <charset val="1"/>
    </font>
    <font>
      <b val="true"/>
      <sz val="10"/>
      <color rgb="FF2F6F2A"/>
      <name val="Arial"/>
      <family val="0"/>
      <charset val="1"/>
    </font>
  </fonts>
  <fills count="7">
    <fill>
      <patternFill patternType="none"/>
    </fill>
    <fill>
      <patternFill patternType="gray125"/>
    </fill>
    <fill>
      <patternFill patternType="solid">
        <fgColor rgb="FF69BD45"/>
        <bgColor rgb="FF339966"/>
      </patternFill>
    </fill>
    <fill>
      <patternFill patternType="solid">
        <fgColor rgb="FF1F1F1F"/>
        <bgColor rgb="FF333333"/>
      </patternFill>
    </fill>
    <fill>
      <patternFill patternType="solid">
        <fgColor rgb="FFF0F6F9"/>
        <bgColor rgb="FFEDF6E8"/>
      </patternFill>
    </fill>
    <fill>
      <patternFill patternType="solid">
        <fgColor rgb="FFEDEDED"/>
        <bgColor rgb="FFEDF6E8"/>
      </patternFill>
    </fill>
    <fill>
      <patternFill patternType="solid">
        <fgColor rgb="FFEDF6E8"/>
        <bgColor rgb="FFF0F6F9"/>
      </patternFill>
    </fill>
  </fills>
  <borders count="2">
    <border diagonalUp="false" diagonalDown="false">
      <left/>
      <right/>
      <top/>
      <bottom/>
      <diagonal/>
    </border>
    <border diagonalUp="false" diagonalDown="false">
      <left style="thin">
        <color rgb="FFC2C2C2"/>
      </left>
      <right style="thin">
        <color rgb="FFC2C2C2"/>
      </right>
      <top style="thin">
        <color rgb="FFC2C2C2"/>
      </top>
      <bottom style="thin">
        <color rgb="FFC2C2C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8" fillId="3" borderId="0" xfId="0" applyFont="true" applyBorder="false" applyAlignment="true" applyProtection="false">
      <alignment horizontal="general" vertical="center" textRotation="0" wrapText="false" indent="1"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8" fillId="3" borderId="0" xfId="0" applyFont="true" applyBorder="false" applyAlignment="true" applyProtection="false">
      <alignment horizontal="general" vertical="center" textRotation="0" wrapText="true" indent="0" shrinkToFit="false"/>
      <protection locked="true" hidden="false"/>
    </xf>
    <xf numFmtId="164" fontId="9" fillId="3" borderId="0" xfId="0" applyFont="true" applyBorder="false" applyAlignment="true" applyProtection="false">
      <alignment horizontal="general" vertical="center"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10" fillId="4" borderId="1" xfId="0" applyFont="true" applyBorder="tru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5" fontId="10" fillId="4" borderId="1"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7" fillId="5" borderId="1" xfId="0" applyFont="true" applyBorder="true" applyAlignment="true" applyProtection="false">
      <alignment horizontal="center" vertical="center" textRotation="0" wrapText="false" indent="0" shrinkToFit="false"/>
      <protection locked="true" hidden="false"/>
    </xf>
    <xf numFmtId="166" fontId="7" fillId="5" borderId="1" xfId="0" applyFont="true" applyBorder="true" applyAlignment="true" applyProtection="false">
      <alignment horizontal="center" vertical="center" textRotation="0" wrapText="false" indent="0" shrinkToFit="false"/>
      <protection locked="true" hidden="false"/>
    </xf>
    <xf numFmtId="164" fontId="10" fillId="4" borderId="1" xfId="0" applyFont="true" applyBorder="true" applyAlignment="false" applyProtection="false">
      <alignment horizontal="general" vertical="bottom" textRotation="0" wrapText="false" indent="0" shrinkToFit="false"/>
      <protection locked="true" hidden="false"/>
    </xf>
    <xf numFmtId="167" fontId="10" fillId="4" borderId="1" xfId="0" applyFont="true" applyBorder="true" applyAlignment="true" applyProtection="false">
      <alignment horizontal="center" vertical="center" textRotation="0" wrapText="false" indent="0" shrinkToFit="false"/>
      <protection locked="true" hidden="false"/>
    </xf>
    <xf numFmtId="168" fontId="7" fillId="5" borderId="1" xfId="0" applyFont="true" applyBorder="true" applyAlignment="true" applyProtection="false">
      <alignment horizontal="center" vertical="center" textRotation="0" wrapText="false" indent="0" shrinkToFit="false"/>
      <protection locked="true" hidden="false"/>
    </xf>
    <xf numFmtId="164" fontId="7" fillId="5" borderId="1" xfId="0" applyFont="true" applyBorder="true" applyAlignment="true" applyProtection="false">
      <alignment horizontal="general" vertical="center" textRotation="0" wrapText="false" indent="1" shrinkToFit="false"/>
      <protection locked="true" hidden="false"/>
    </xf>
    <xf numFmtId="164" fontId="7" fillId="0" borderId="0" xfId="0" applyFont="true" applyBorder="false" applyAlignment="true" applyProtection="false">
      <alignment horizontal="general" vertical="center" textRotation="0" wrapText="true" indent="0" shrinkToFit="false"/>
      <protection locked="true" hidden="false"/>
    </xf>
    <xf numFmtId="169" fontId="7"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false" indent="0" shrinkToFit="false"/>
      <protection locked="true" hidden="false"/>
    </xf>
    <xf numFmtId="170" fontId="7" fillId="0" borderId="1" xfId="0" applyFont="true" applyBorder="true" applyAlignment="true" applyProtection="false">
      <alignment horizontal="center" vertical="center" textRotation="0" wrapText="fals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9" fontId="10" fillId="4" borderId="1" xfId="0" applyFont="true" applyBorder="true" applyAlignment="true" applyProtection="false">
      <alignment horizontal="center" vertical="center" textRotation="0" wrapText="false" indent="0" shrinkToFit="false"/>
      <protection locked="true" hidden="false"/>
    </xf>
    <xf numFmtId="170" fontId="10" fillId="4" borderId="1" xfId="0" applyFont="true" applyBorder="true" applyAlignment="true" applyProtection="false">
      <alignment horizontal="center" vertical="center" textRotation="0" wrapText="false" indent="0" shrinkToFit="false"/>
      <protection locked="true" hidden="false"/>
    </xf>
    <xf numFmtId="164" fontId="7" fillId="5" borderId="1" xfId="0" applyFont="true" applyBorder="true" applyAlignment="true" applyProtection="false">
      <alignment horizontal="general" vertical="top" textRotation="0" wrapText="true" indent="0" shrinkToFit="false"/>
      <protection locked="true" hidden="false"/>
    </xf>
    <xf numFmtId="169" fontId="13" fillId="6" borderId="1" xfId="0" applyFont="true" applyBorder="true" applyAlignment="true" applyProtection="false">
      <alignment horizontal="center" vertical="center" textRotation="0" wrapText="false" indent="0" shrinkToFit="false"/>
      <protection locked="true" hidden="false"/>
    </xf>
    <xf numFmtId="170" fontId="13" fillId="6" borderId="1" xfId="0" applyFont="true" applyBorder="true" applyAlignment="true" applyProtection="false">
      <alignment horizontal="center" vertical="center" textRotation="0" wrapText="false" indent="0" shrinkToFit="false"/>
      <protection locked="true" hidden="false"/>
    </xf>
    <xf numFmtId="164" fontId="7" fillId="5" borderId="1" xfId="0" applyFont="true" applyBorder="true" applyAlignment="true" applyProtection="false">
      <alignment horizontal="general" vertical="center" textRotation="0" wrapText="true" indent="0" shrinkToFit="false"/>
      <protection locked="true" hidden="false"/>
    </xf>
    <xf numFmtId="165" fontId="7" fillId="5" borderId="1" xfId="0" applyFont="true" applyBorder="true" applyAlignment="true" applyProtection="false">
      <alignment horizontal="general" vertical="center" textRotation="0" wrapText="true" indent="0" shrinkToFit="false"/>
      <protection locked="true" hidden="false"/>
    </xf>
    <xf numFmtId="169" fontId="7" fillId="5" borderId="1" xfId="0" applyFont="true" applyBorder="true" applyAlignment="true" applyProtection="false">
      <alignment horizontal="left" vertical="center" textRotation="0" wrapText="false" indent="1" shrinkToFit="false"/>
      <protection locked="true" hidden="false"/>
    </xf>
    <xf numFmtId="170" fontId="7" fillId="5" borderId="1" xfId="0" applyFont="true" applyBorder="true" applyAlignment="true" applyProtection="false">
      <alignment horizontal="left" vertical="center" textRotation="0" wrapText="false" indent="1" shrinkToFit="false"/>
      <protection locked="true" hidden="false"/>
    </xf>
    <xf numFmtId="165" fontId="7" fillId="5" borderId="1" xfId="0" applyFont="true" applyBorder="true" applyAlignment="true" applyProtection="false">
      <alignment horizontal="left" vertical="center" textRotation="0" wrapText="false" indent="1"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9">
    <dxf>
      <fill>
        <patternFill patternType="solid">
          <fgColor rgb="FF1F1F1F"/>
          <bgColor rgb="FF000000"/>
        </patternFill>
      </fill>
    </dxf>
    <dxf>
      <fill>
        <patternFill patternType="solid">
          <fgColor rgb="FFF0F6F9"/>
          <bgColor rgb="FF000000"/>
        </patternFill>
      </fill>
    </dxf>
    <dxf>
      <fill>
        <patternFill patternType="solid">
          <fgColor rgb="FF27769A"/>
          <bgColor rgb="FF000000"/>
        </patternFill>
      </fill>
    </dxf>
    <dxf>
      <fill>
        <patternFill patternType="solid">
          <fgColor rgb="FFFFFFFF"/>
          <bgColor rgb="FF000000"/>
        </patternFill>
      </fill>
    </dxf>
    <dxf>
      <fill>
        <patternFill patternType="solid">
          <fgColor rgb="FFEDEDED"/>
          <bgColor rgb="FF000000"/>
        </patternFill>
      </fill>
    </dxf>
    <dxf>
      <fill>
        <patternFill patternType="solid">
          <fgColor rgb="FF333333"/>
          <bgColor rgb="FF000000"/>
        </patternFill>
      </fill>
    </dxf>
    <dxf>
      <fill>
        <patternFill patternType="solid">
          <fgColor rgb="FF69BD45"/>
          <bgColor rgb="FF000000"/>
        </patternFill>
      </fill>
    </dxf>
    <dxf>
      <font>
        <name val="Arial"/>
        <charset val="1"/>
        <family val="0"/>
        <b val="1"/>
        <color rgb="FFFFFFFF"/>
        <sz val="9"/>
      </font>
      <fill>
        <patternFill>
          <bgColor rgb="FF1F1F1F"/>
        </patternFill>
      </fill>
    </dxf>
    <dxf>
      <font>
        <name val="Arial"/>
        <charset val="1"/>
        <family val="0"/>
        <b val="1"/>
        <color rgb="FF2F6F2A"/>
        <sz val="9"/>
      </font>
      <fill>
        <patternFill>
          <bgColor rgb="FFEDF6E8"/>
        </patternFill>
      </fill>
    </dxf>
  </dxfs>
  <colors>
    <indexedColors>
      <rgbColor rgb="FF000000"/>
      <rgbColor rgb="FFFFFFFF"/>
      <rgbColor rgb="FFFF0000"/>
      <rgbColor rgb="FF00FF00"/>
      <rgbColor rgb="FF0000FF"/>
      <rgbColor rgb="FFFFFF00"/>
      <rgbColor rgb="FFFF00FF"/>
      <rgbColor rgb="FF00FFFF"/>
      <rgbColor rgb="FF800000"/>
      <rgbColor rgb="FF2F6F2A"/>
      <rgbColor rgb="FF000080"/>
      <rgbColor rgb="FF808000"/>
      <rgbColor rgb="FF800080"/>
      <rgbColor rgb="FF27769A"/>
      <rgbColor rgb="FFC2C2C2"/>
      <rgbColor rgb="FF757575"/>
      <rgbColor rgb="FF9999FF"/>
      <rgbColor rgb="FF993366"/>
      <rgbColor rgb="FFEDF6E8"/>
      <rgbColor rgb="FFF0F6F9"/>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DEDED"/>
      <rgbColor rgb="FFCCFFCC"/>
      <rgbColor rgb="FFFFFF99"/>
      <rgbColor rgb="FF99CCFF"/>
      <rgbColor rgb="FFFF99CC"/>
      <rgbColor rgb="FFCC99FF"/>
      <rgbColor rgb="FFFFCC99"/>
      <rgbColor rgb="FF3366FF"/>
      <rgbColor rgb="FF33CCCC"/>
      <rgbColor rgb="FF69BD45"/>
      <rgbColor rgb="FFFFCC00"/>
      <rgbColor rgb="FFFF9900"/>
      <rgbColor rgb="FFFF6600"/>
      <rgbColor rgb="FF666699"/>
      <rgbColor rgb="FF969696"/>
      <rgbColor rgb="FF003366"/>
      <rgbColor rgb="FF339966"/>
      <rgbColor rgb="FF003300"/>
      <rgbColor rgb="FF1F1F1F"/>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_rels/drawing5.xml.rels><?xml version="1.0" encoding="UTF-8"?>
<Relationships xmlns="http://schemas.openxmlformats.org/package/2006/relationships"><Relationship Id="rId1" Type="http://schemas.openxmlformats.org/officeDocument/2006/relationships/image" Target="../media/image1.png"/>
</Relationships>
</file>

<file path=xl/drawings/_rels/drawing6.xml.rels><?xml version="1.0" encoding="UTF-8"?>
<Relationships xmlns="http://schemas.openxmlformats.org/package/2006/relationships"><Relationship Id="rId1" Type="http://schemas.openxmlformats.org/officeDocument/2006/relationships/image" Target="../media/image1.png"/>
</Relationships>
</file>

<file path=xl/drawings/_rels/drawing7.xml.rels><?xml version="1.0" encoding="UTF-8"?>
<Relationships xmlns="http://schemas.openxmlformats.org/package/2006/relationships"><Relationship Id="rId1" Type="http://schemas.openxmlformats.org/officeDocument/2006/relationships/image" Target="../media/image1.png"/>
</Relationships>
</file>

<file path=xl/drawings/_rels/drawing8.xml.rels><?xml version="1.0" encoding="UTF-8"?>
<Relationships xmlns="http://schemas.openxmlformats.org/package/2006/relationships"><Relationship Id="rId1" Type="http://schemas.openxmlformats.org/officeDocument/2006/relationships/image" Target="../media/image1.png"/>
</Relationships>
</file>

<file path=xl/drawings/_rels/drawing9.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dr:from>
      <xdr:col>1</xdr:col>
      <xdr:colOff>0</xdr:colOff>
      <xdr:row>0</xdr:row>
      <xdr:rowOff>0</xdr:rowOff>
    </xdr:from>
    <xdr:ext cx="1257120" cy="637920"/>
    <xdr:pic>
      <xdr:nvPicPr>
        <xdr:cNvPr id="23" name="CNNCTD" descr="Picture"/>
        <xdr:cNvPicPr/>
      </xdr:nvPicPr>
      <xdr:blipFill>
        <a:blip r:embed="rId1"/>
        <a:stretch/>
      </xdr:blipFill>
      <xdr:spPr>
        <a:xfrm>
          <a:off x="168840" y="0"/>
          <a:ext cx="1257120" cy="637920"/>
        </a:xfrm>
        <a:prstGeom prst="rect">
          <a:avLst/>
        </a:prstGeom>
        <a:ln w="0">
          <a:noFill/>
        </a:ln>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dr:from>
      <xdr:col>1</xdr:col>
      <xdr:colOff>0</xdr:colOff>
      <xdr:row>0</xdr:row>
      <xdr:rowOff>0</xdr:rowOff>
    </xdr:from>
    <xdr:ext cx="1257120" cy="637920"/>
    <xdr:pic>
      <xdr:nvPicPr>
        <xdr:cNvPr id="24" name="CNNCTD" descr="Picture"/>
        <xdr:cNvPicPr/>
      </xdr:nvPicPr>
      <xdr:blipFill>
        <a:blip r:embed="rId1"/>
        <a:stretch/>
      </xdr:blipFill>
      <xdr:spPr>
        <a:xfrm>
          <a:off x="168840" y="0"/>
          <a:ext cx="1257120" cy="637920"/>
        </a:xfrm>
        <a:prstGeom prst="rect">
          <a:avLst/>
        </a:prstGeom>
        <a:ln w="0">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4"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5"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6"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7"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8"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dr:oneCellAnchor>
    <xdr:from>
      <xdr:col>0</xdr:col>
      <xdr:colOff>0</xdr:colOff>
      <xdr:row>0</xdr:row>
      <xdr:rowOff>0</xdr:rowOff>
    </xdr:from>
    <xdr:ext cx="1257120" cy="637920"/>
    <xdr:pic>
      <xdr:nvPicPr>
        <xdr:cNvPr id="39" name="CNNCTD" descr="Picture"/>
        <xdr:cNvPicPr/>
      </xdr:nvPicPr>
      <xdr:blipFill>
        <a:blip r:embed="rId1"/>
        <a:stretch/>
      </xdr:blipFill>
      <xdr:spPr>
        <a:xfrm>
          <a:off x="0" y="0"/>
          <a:ext cx="1257120" cy="637920"/>
        </a:xfrm>
        <a:prstGeom prst="rect">
          <a:avLst/>
        </a:prstGeom>
        <a:ln w="0">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dr:oneCellAnchor>
    <xdr:from>
      <xdr:col>1</xdr:col>
      <xdr:colOff>0</xdr:colOff>
      <xdr:row>0</xdr:row>
      <xdr:rowOff>0</xdr:rowOff>
    </xdr:from>
    <xdr:ext cx="1257120" cy="637920"/>
    <xdr:pic>
      <xdr:nvPicPr>
        <xdr:cNvPr id="40" name="CNNCTD" descr="Picture"/>
        <xdr:cNvPicPr/>
      </xdr:nvPicPr>
      <xdr:blipFill>
        <a:blip r:embed="rId1"/>
        <a:stretch/>
      </xdr:blipFill>
      <xdr:spPr>
        <a:xfrm>
          <a:off x="168840" y="0"/>
          <a:ext cx="1257120" cy="637920"/>
        </a:xfrm>
        <a:prstGeom prst="rect">
          <a:avLst/>
        </a:prstGeom>
        <a:ln w="0">
          <a:noFill/>
        </a:ln>
      </xdr:spPr>
    </xdr:pic>
    <xdr:clientData/>
  </xdr:one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drawing" Target="../drawings/drawing8.xml"/>
</Relationships>
</file>

<file path=xl/worksheets/_rels/sheet9.xml.rels><?xml version="1.0" encoding="UTF-8"?>
<Relationships xmlns="http://schemas.openxmlformats.org/package/2006/relationships"><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9BD45"/>
    <pageSetUpPr fitToPage="true"/>
  </sheetPr>
  <dimension ref="B1:C42"/>
  <sheetViews>
    <sheetView showFormulas="false" showGridLines="false" showRowColHeaders="true" showZeros="true" rightToLeft="false" tabSelected="true" showOutlineSymbols="true" defaultGridColor="true" view="normal" topLeftCell="A1" colorId="64" zoomScale="110" zoomScaleNormal="11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30"/>
    <col collapsed="false" customWidth="true" hidden="false" outlineLevel="0" max="3" min="3" style="0" width="82"/>
  </cols>
  <sheetData>
    <row r="1" customFormat="false" ht="54" hidden="false" customHeight="true" outlineLevel="0" collapsed="false"/>
    <row r="2" customFormat="false" ht="21" hidden="false" customHeight="true" outlineLevel="0" collapsed="false">
      <c r="B2" s="1" t="s">
        <v>0</v>
      </c>
    </row>
    <row r="3" customFormat="false" ht="13.5" hidden="false" customHeight="true" outlineLevel="0" collapsed="false">
      <c r="B3" s="2" t="s">
        <v>1</v>
      </c>
    </row>
    <row r="4" customFormat="false" ht="3" hidden="false" customHeight="true" outlineLevel="0" collapsed="false">
      <c r="B4" s="3"/>
      <c r="C4" s="3"/>
    </row>
    <row r="5" customFormat="false" ht="9" hidden="false" customHeight="true" outlineLevel="0" collapsed="false"/>
    <row r="6" customFormat="false" ht="15" hidden="false" customHeight="false" outlineLevel="0" collapsed="false">
      <c r="B6" s="4" t="s">
        <v>2</v>
      </c>
      <c r="C6" s="4"/>
    </row>
    <row r="7" customFormat="false" ht="15" hidden="false" customHeight="false" outlineLevel="0" collapsed="false">
      <c r="B7" s="5" t="s">
        <v>3</v>
      </c>
      <c r="C7" s="5"/>
    </row>
    <row r="8" customFormat="false" ht="15" hidden="false" customHeight="false" outlineLevel="0" collapsed="false">
      <c r="B8" s="5" t="s">
        <v>4</v>
      </c>
      <c r="C8" s="5"/>
    </row>
    <row r="9" customFormat="false" ht="15" hidden="false" customHeight="false" outlineLevel="0" collapsed="false">
      <c r="B9" s="5" t="s">
        <v>5</v>
      </c>
      <c r="C9" s="5"/>
    </row>
    <row r="10" customFormat="false" ht="15" hidden="false" customHeight="false" outlineLevel="0" collapsed="false">
      <c r="B10" s="5" t="s">
        <v>6</v>
      </c>
      <c r="C10" s="5"/>
    </row>
    <row r="12" customFormat="false" ht="15" hidden="false" customHeight="false" outlineLevel="0" collapsed="false">
      <c r="B12" s="4" t="s">
        <v>7</v>
      </c>
      <c r="C12" s="4"/>
    </row>
    <row r="13" customFormat="false" ht="15" hidden="false" customHeight="false" outlineLevel="0" collapsed="false">
      <c r="B13" s="5" t="s">
        <v>8</v>
      </c>
      <c r="C13" s="5"/>
    </row>
    <row r="14" customFormat="false" ht="15" hidden="false" customHeight="false" outlineLevel="0" collapsed="false">
      <c r="B14" s="5" t="s">
        <v>9</v>
      </c>
      <c r="C14" s="5"/>
    </row>
    <row r="15" customFormat="false" ht="15" hidden="false" customHeight="false" outlineLevel="0" collapsed="false">
      <c r="B15" s="5" t="s">
        <v>10</v>
      </c>
      <c r="C15" s="5"/>
    </row>
    <row r="16" customFormat="false" ht="15" hidden="false" customHeight="false" outlineLevel="0" collapsed="false">
      <c r="B16" s="5" t="s">
        <v>11</v>
      </c>
      <c r="C16" s="5"/>
    </row>
    <row r="17" customFormat="false" ht="15" hidden="false" customHeight="false" outlineLevel="0" collapsed="false">
      <c r="B17" s="5" t="s">
        <v>12</v>
      </c>
      <c r="C17" s="5"/>
    </row>
    <row r="18" customFormat="false" ht="15" hidden="false" customHeight="false" outlineLevel="0" collapsed="false">
      <c r="B18" s="5" t="s">
        <v>13</v>
      </c>
      <c r="C18" s="5"/>
    </row>
    <row r="20" customFormat="false" ht="15" hidden="false" customHeight="false" outlineLevel="0" collapsed="false">
      <c r="B20" s="4" t="s">
        <v>14</v>
      </c>
      <c r="C20" s="4"/>
    </row>
    <row r="21" customFormat="false" ht="15" hidden="false" customHeight="false" outlineLevel="0" collapsed="false">
      <c r="B21" s="5" t="s">
        <v>15</v>
      </c>
      <c r="C21" s="5"/>
    </row>
    <row r="22" customFormat="false" ht="15" hidden="false" customHeight="false" outlineLevel="0" collapsed="false">
      <c r="B22" s="5" t="s">
        <v>16</v>
      </c>
      <c r="C22" s="5"/>
    </row>
    <row r="24" customFormat="false" ht="15" hidden="false" customHeight="false" outlineLevel="0" collapsed="false">
      <c r="B24" s="4" t="s">
        <v>17</v>
      </c>
      <c r="C24" s="4"/>
    </row>
    <row r="25" customFormat="false" ht="15" hidden="false" customHeight="false" outlineLevel="0" collapsed="false">
      <c r="B25" s="5" t="s">
        <v>18</v>
      </c>
      <c r="C25" s="5"/>
    </row>
    <row r="26" customFormat="false" ht="15" hidden="false" customHeight="false" outlineLevel="0" collapsed="false">
      <c r="B26" s="5" t="s">
        <v>19</v>
      </c>
      <c r="C26" s="5"/>
    </row>
    <row r="27" customFormat="false" ht="15" hidden="false" customHeight="false" outlineLevel="0" collapsed="false">
      <c r="B27" s="5" t="s">
        <v>20</v>
      </c>
      <c r="C27" s="5"/>
    </row>
    <row r="29" customFormat="false" ht="15" hidden="false" customHeight="false" outlineLevel="0" collapsed="false">
      <c r="B29" s="4" t="s">
        <v>21</v>
      </c>
      <c r="C29" s="4"/>
    </row>
    <row r="30" customFormat="false" ht="15" hidden="false" customHeight="false" outlineLevel="0" collapsed="false">
      <c r="B30" s="5" t="s">
        <v>22</v>
      </c>
      <c r="C30" s="5"/>
    </row>
    <row r="31" customFormat="false" ht="15" hidden="false" customHeight="false" outlineLevel="0" collapsed="false">
      <c r="B31" s="5" t="s">
        <v>23</v>
      </c>
      <c r="C31" s="5"/>
    </row>
    <row r="32" customFormat="false" ht="15" hidden="false" customHeight="false" outlineLevel="0" collapsed="false">
      <c r="B32" s="5" t="s">
        <v>24</v>
      </c>
      <c r="C32" s="5"/>
    </row>
    <row r="34" customFormat="false" ht="15" hidden="false" customHeight="false" outlineLevel="0" collapsed="false">
      <c r="B34" s="4" t="s">
        <v>25</v>
      </c>
      <c r="C34" s="4"/>
    </row>
    <row r="35" customFormat="false" ht="15" hidden="false" customHeight="false" outlineLevel="0" collapsed="false">
      <c r="B35" s="5" t="s">
        <v>26</v>
      </c>
      <c r="C35" s="5"/>
    </row>
    <row r="36" customFormat="false" ht="15" hidden="false" customHeight="false" outlineLevel="0" collapsed="false">
      <c r="B36" s="5" t="s">
        <v>27</v>
      </c>
      <c r="C36" s="5"/>
    </row>
    <row r="37" customFormat="false" ht="15" hidden="false" customHeight="false" outlineLevel="0" collapsed="false">
      <c r="B37" s="5" t="s">
        <v>28</v>
      </c>
      <c r="C37" s="5"/>
    </row>
    <row r="39" customFormat="false" ht="21.75" hidden="false" customHeight="true" outlineLevel="0" collapsed="false">
      <c r="B39" s="6" t="s">
        <v>29</v>
      </c>
      <c r="C39" s="7"/>
    </row>
    <row r="40" customFormat="false" ht="15" hidden="false" customHeight="false" outlineLevel="0" collapsed="false">
      <c r="B40" s="5" t="s">
        <v>30</v>
      </c>
      <c r="C40" s="5"/>
    </row>
    <row r="41" customFormat="false" ht="15" hidden="false" customHeight="false" outlineLevel="0" collapsed="false">
      <c r="B41" s="5" t="s">
        <v>31</v>
      </c>
      <c r="C41" s="5"/>
    </row>
    <row r="42" customFormat="false" ht="15" hidden="false" customHeight="false" outlineLevel="0" collapsed="false">
      <c r="B42" s="5" t="s">
        <v>32</v>
      </c>
      <c r="C42" s="5"/>
    </row>
  </sheetData>
  <mergeCells count="30">
    <mergeCell ref="B6:C6"/>
    <mergeCell ref="B7:C7"/>
    <mergeCell ref="B8:C8"/>
    <mergeCell ref="B9:C9"/>
    <mergeCell ref="B10:C10"/>
    <mergeCell ref="B12:C12"/>
    <mergeCell ref="B13:C13"/>
    <mergeCell ref="B14:C14"/>
    <mergeCell ref="B15:C15"/>
    <mergeCell ref="B16:C16"/>
    <mergeCell ref="B17:C17"/>
    <mergeCell ref="B18:C18"/>
    <mergeCell ref="B20:C20"/>
    <mergeCell ref="B21:C21"/>
    <mergeCell ref="B22:C22"/>
    <mergeCell ref="B24:C24"/>
    <mergeCell ref="B25:C25"/>
    <mergeCell ref="B26:C26"/>
    <mergeCell ref="B27:C27"/>
    <mergeCell ref="B29:C29"/>
    <mergeCell ref="B30:C30"/>
    <mergeCell ref="B31:C31"/>
    <mergeCell ref="B32:C32"/>
    <mergeCell ref="B34:C34"/>
    <mergeCell ref="B35:C35"/>
    <mergeCell ref="B36:C36"/>
    <mergeCell ref="B37:C37"/>
    <mergeCell ref="B40:C40"/>
    <mergeCell ref="B41:C41"/>
    <mergeCell ref="B42:C42"/>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7769A"/>
    <pageSetUpPr fitToPage="true"/>
  </sheetPr>
  <dimension ref="B1:D35"/>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46"/>
    <col collapsed="false" customWidth="true" hidden="false" outlineLevel="0" max="3" min="3" style="0" width="56"/>
    <col collapsed="false" customWidth="true" hidden="false" outlineLevel="0" max="4" min="4" style="0" width="62"/>
  </cols>
  <sheetData>
    <row r="1" customFormat="false" ht="54" hidden="false" customHeight="true" outlineLevel="0" collapsed="false"/>
    <row r="2" customFormat="false" ht="21" hidden="false" customHeight="true" outlineLevel="0" collapsed="false">
      <c r="B2" s="1" t="s">
        <v>33</v>
      </c>
    </row>
    <row r="3" customFormat="false" ht="13.5" hidden="false" customHeight="true" outlineLevel="0" collapsed="false">
      <c r="B3" s="2" t="s">
        <v>34</v>
      </c>
    </row>
    <row r="4" customFormat="false" ht="3" hidden="false" customHeight="true" outlineLevel="0" collapsed="false">
      <c r="B4" s="3"/>
      <c r="C4" s="3"/>
      <c r="D4" s="3"/>
    </row>
    <row r="5" customFormat="false" ht="9" hidden="false" customHeight="true" outlineLevel="0" collapsed="false"/>
    <row r="6" customFormat="false" ht="30" hidden="false" customHeight="true" outlineLevel="0" collapsed="false">
      <c r="B6" s="8" t="s">
        <v>35</v>
      </c>
      <c r="C6" s="8" t="s">
        <v>36</v>
      </c>
      <c r="D6" s="9" t="s">
        <v>37</v>
      </c>
    </row>
    <row r="7" customFormat="false" ht="21.75" hidden="false" customHeight="true" outlineLevel="0" collapsed="false">
      <c r="B7" s="6" t="s">
        <v>38</v>
      </c>
      <c r="C7" s="7"/>
      <c r="D7" s="7"/>
    </row>
    <row r="8" customFormat="false" ht="49.5" hidden="false" customHeight="true" outlineLevel="0" collapsed="false">
      <c r="B8" s="10" t="s">
        <v>39</v>
      </c>
      <c r="C8" s="11"/>
      <c r="D8" s="12" t="s">
        <v>40</v>
      </c>
    </row>
    <row r="9" customFormat="false" ht="49.5" hidden="false" customHeight="true" outlineLevel="0" collapsed="false">
      <c r="B9" s="10" t="s">
        <v>41</v>
      </c>
      <c r="C9" s="11"/>
      <c r="D9" s="12" t="s">
        <v>42</v>
      </c>
    </row>
    <row r="10" customFormat="false" ht="49.5" hidden="false" customHeight="true" outlineLevel="0" collapsed="false">
      <c r="B10" s="10" t="s">
        <v>43</v>
      </c>
      <c r="C10" s="11"/>
      <c r="D10" s="12" t="s">
        <v>44</v>
      </c>
    </row>
    <row r="11" customFormat="false" ht="21.75" hidden="false" customHeight="true" outlineLevel="0" collapsed="false">
      <c r="B11" s="6" t="s">
        <v>45</v>
      </c>
      <c r="C11" s="7"/>
      <c r="D11" s="7"/>
    </row>
    <row r="12" customFormat="false" ht="36" hidden="false" customHeight="true" outlineLevel="0" collapsed="false">
      <c r="B12" s="10" t="s">
        <v>46</v>
      </c>
      <c r="C12" s="11"/>
      <c r="D12" s="12" t="s">
        <v>47</v>
      </c>
    </row>
    <row r="13" customFormat="false" ht="36" hidden="false" customHeight="true" outlineLevel="0" collapsed="false">
      <c r="B13" s="10" t="s">
        <v>48</v>
      </c>
      <c r="C13" s="11"/>
      <c r="D13" s="12" t="s">
        <v>49</v>
      </c>
    </row>
    <row r="14" customFormat="false" ht="36" hidden="false" customHeight="true" outlineLevel="0" collapsed="false">
      <c r="B14" s="10" t="s">
        <v>50</v>
      </c>
      <c r="C14" s="11"/>
      <c r="D14" s="12" t="s">
        <v>51</v>
      </c>
    </row>
    <row r="15" customFormat="false" ht="36" hidden="false" customHeight="true" outlineLevel="0" collapsed="false">
      <c r="B15" s="10" t="s">
        <v>52</v>
      </c>
      <c r="C15" s="11"/>
      <c r="D15" s="12" t="s">
        <v>53</v>
      </c>
    </row>
    <row r="16" customFormat="false" ht="21.75" hidden="false" customHeight="true" outlineLevel="0" collapsed="false">
      <c r="B16" s="6" t="s">
        <v>54</v>
      </c>
      <c r="C16" s="7"/>
      <c r="D16" s="7"/>
    </row>
    <row r="17" customFormat="false" ht="49.5" hidden="false" customHeight="true" outlineLevel="0" collapsed="false">
      <c r="B17" s="10" t="s">
        <v>55</v>
      </c>
      <c r="C17" s="11"/>
      <c r="D17" s="12" t="s">
        <v>56</v>
      </c>
    </row>
    <row r="18" customFormat="false" ht="36" hidden="false" customHeight="true" outlineLevel="0" collapsed="false">
      <c r="B18" s="10" t="s">
        <v>57</v>
      </c>
      <c r="C18" s="11"/>
      <c r="D18" s="12" t="s">
        <v>58</v>
      </c>
    </row>
    <row r="19" customFormat="false" ht="21.75" hidden="false" customHeight="true" outlineLevel="0" collapsed="false">
      <c r="B19" s="6" t="s">
        <v>59</v>
      </c>
      <c r="C19" s="7"/>
      <c r="D19" s="7"/>
    </row>
    <row r="20" customFormat="false" ht="36" hidden="false" customHeight="true" outlineLevel="0" collapsed="false">
      <c r="B20" s="10" t="s">
        <v>60</v>
      </c>
      <c r="C20" s="11"/>
      <c r="D20" s="12" t="s">
        <v>61</v>
      </c>
    </row>
    <row r="21" customFormat="false" ht="49.5" hidden="false" customHeight="true" outlineLevel="0" collapsed="false">
      <c r="B21" s="10" t="s">
        <v>62</v>
      </c>
      <c r="C21" s="11"/>
      <c r="D21" s="12" t="s">
        <v>63</v>
      </c>
    </row>
    <row r="22" customFormat="false" ht="49.5" hidden="false" customHeight="true" outlineLevel="0" collapsed="false">
      <c r="B22" s="10" t="s">
        <v>64</v>
      </c>
      <c r="C22" s="11"/>
      <c r="D22" s="12" t="s">
        <v>65</v>
      </c>
    </row>
    <row r="23" customFormat="false" ht="21.75" hidden="false" customHeight="true" outlineLevel="0" collapsed="false">
      <c r="B23" s="6" t="s">
        <v>66</v>
      </c>
      <c r="C23" s="7"/>
      <c r="D23" s="7"/>
    </row>
    <row r="24" customFormat="false" ht="49.5" hidden="false" customHeight="true" outlineLevel="0" collapsed="false">
      <c r="B24" s="10" t="s">
        <v>67</v>
      </c>
      <c r="C24" s="11"/>
      <c r="D24" s="12" t="s">
        <v>68</v>
      </c>
    </row>
    <row r="25" customFormat="false" ht="49.5" hidden="false" customHeight="true" outlineLevel="0" collapsed="false">
      <c r="B25" s="10" t="s">
        <v>69</v>
      </c>
      <c r="C25" s="11"/>
      <c r="D25" s="12" t="s">
        <v>70</v>
      </c>
    </row>
    <row r="26" customFormat="false" ht="49.5" hidden="false" customHeight="true" outlineLevel="0" collapsed="false">
      <c r="B26" s="10" t="s">
        <v>71</v>
      </c>
      <c r="C26" s="11"/>
      <c r="D26" s="12" t="s">
        <v>72</v>
      </c>
    </row>
    <row r="27" customFormat="false" ht="21.75" hidden="false" customHeight="true" outlineLevel="0" collapsed="false">
      <c r="B27" s="6" t="s">
        <v>73</v>
      </c>
      <c r="C27" s="7"/>
      <c r="D27" s="7"/>
    </row>
    <row r="28" customFormat="false" ht="36" hidden="false" customHeight="true" outlineLevel="0" collapsed="false">
      <c r="B28" s="10" t="s">
        <v>74</v>
      </c>
      <c r="C28" s="13"/>
      <c r="D28" s="12" t="s">
        <v>75</v>
      </c>
    </row>
    <row r="29" customFormat="false" ht="36" hidden="false" customHeight="true" outlineLevel="0" collapsed="false">
      <c r="B29" s="10" t="s">
        <v>76</v>
      </c>
      <c r="C29" s="13"/>
      <c r="D29" s="12" t="s">
        <v>77</v>
      </c>
    </row>
    <row r="30" customFormat="false" ht="36" hidden="false" customHeight="true" outlineLevel="0" collapsed="false">
      <c r="B30" s="10" t="s">
        <v>78</v>
      </c>
      <c r="C30" s="11"/>
      <c r="D30" s="12" t="s">
        <v>79</v>
      </c>
    </row>
    <row r="31" customFormat="false" ht="49.5" hidden="false" customHeight="true" outlineLevel="0" collapsed="false">
      <c r="B31" s="10" t="s">
        <v>80</v>
      </c>
      <c r="C31" s="11"/>
      <c r="D31" s="12" t="s">
        <v>81</v>
      </c>
    </row>
    <row r="33" customFormat="false" ht="21.75" hidden="false" customHeight="true" outlineLevel="0" collapsed="false">
      <c r="B33" s="6" t="s">
        <v>82</v>
      </c>
      <c r="C33" s="7"/>
      <c r="D33" s="7"/>
    </row>
    <row r="34" customFormat="false" ht="25.5" hidden="false" customHeight="true" outlineLevel="0" collapsed="false">
      <c r="B34" s="14" t="s">
        <v>83</v>
      </c>
      <c r="C34" s="15" t="str">
        <f aca="false">IF(OR($C$28="",$C$29=""),"",$C$28*$C$29)</f>
        <v/>
      </c>
      <c r="D34" s="2" t="s">
        <v>84</v>
      </c>
    </row>
    <row r="35" customFormat="false" ht="39.75" hidden="false" customHeight="true" outlineLevel="0" collapsed="false">
      <c r="B35" s="14" t="s">
        <v>85</v>
      </c>
      <c r="C35" s="16" t="str">
        <f aca="false">IF($C$34="","",$C$34*48)</f>
        <v/>
      </c>
      <c r="D35" s="12" t="s">
        <v>86</v>
      </c>
    </row>
  </sheetData>
  <dataValidations count="2">
    <dataValidation allowBlank="true" errorStyle="stop" operator="between" showDropDown="false" showErrorMessage="false" showInputMessage="false" sqref="C20" type="list">
      <formula1>"People,Money,Time,Information,Decision speed"</formula1>
      <formula2>0</formula2>
    </dataValidation>
    <dataValidation allowBlank="true" errorStyle="stop" operator="between" showDropDown="false" showErrorMessage="false" showInputMessage="false" sqref="C30" type="list">
      <formula1>"All of them,Most of them,About half,Almost none"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1F1F"/>
    <pageSetUpPr fitToPage="true"/>
  </sheetPr>
  <dimension ref="A1:N256"/>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2" min="2" style="0" width="14"/>
    <col collapsed="false" customWidth="true" hidden="false" outlineLevel="0" max="3" min="3" style="0" width="12"/>
    <col collapsed="false" customWidth="true" hidden="false" outlineLevel="0" max="6" min="4" style="0" width="13"/>
    <col collapsed="false" customWidth="true" hidden="false" outlineLevel="0" max="7" min="7" style="0" width="12"/>
    <col collapsed="false" customWidth="true" hidden="false" outlineLevel="0" max="8" min="8" style="0" width="15"/>
    <col collapsed="false" customWidth="true" hidden="false" outlineLevel="0" max="9" min="9" style="0" width="16"/>
    <col collapsed="false" customWidth="true" hidden="false" outlineLevel="0" max="10" min="10" style="0" width="12"/>
    <col collapsed="false" customWidth="true" hidden="false" outlineLevel="0" max="13" min="11" style="0" width="11"/>
    <col collapsed="false" customWidth="true" hidden="false" outlineLevel="0" max="14" min="14" style="0" width="48"/>
  </cols>
  <sheetData>
    <row r="1" customFormat="false" ht="54" hidden="false" customHeight="true" outlineLevel="0" collapsed="false"/>
    <row r="2" customFormat="false" ht="21" hidden="false" customHeight="true" outlineLevel="0" collapsed="false">
      <c r="A2" s="1" t="s">
        <v>87</v>
      </c>
    </row>
    <row r="3" customFormat="false" ht="13.5" hidden="false" customHeight="true" outlineLevel="0" collapsed="false">
      <c r="A3" s="2" t="s">
        <v>88</v>
      </c>
    </row>
    <row r="4" customFormat="false" ht="3" hidden="false" customHeight="true" outlineLevel="0" collapsed="false">
      <c r="A4" s="3"/>
      <c r="B4" s="3"/>
      <c r="C4" s="3"/>
      <c r="D4" s="3"/>
      <c r="E4" s="3"/>
      <c r="F4" s="3"/>
      <c r="G4" s="3"/>
      <c r="H4" s="3"/>
      <c r="I4" s="3"/>
      <c r="J4" s="3"/>
      <c r="K4" s="3"/>
      <c r="L4" s="3"/>
      <c r="M4" s="3"/>
      <c r="N4" s="3"/>
    </row>
    <row r="5" customFormat="false" ht="9" hidden="false" customHeight="true" outlineLevel="0" collapsed="false"/>
    <row r="6" customFormat="false" ht="30" hidden="false" customHeight="true" outlineLevel="0" collapsed="false">
      <c r="A6" s="8" t="s">
        <v>89</v>
      </c>
      <c r="B6" s="8" t="s">
        <v>90</v>
      </c>
      <c r="C6" s="8" t="s">
        <v>91</v>
      </c>
      <c r="D6" s="8" t="s">
        <v>92</v>
      </c>
      <c r="E6" s="8" t="s">
        <v>93</v>
      </c>
      <c r="F6" s="8" t="s">
        <v>94</v>
      </c>
      <c r="G6" s="8" t="s">
        <v>95</v>
      </c>
      <c r="H6" s="8" t="s">
        <v>96</v>
      </c>
      <c r="I6" s="8" t="s">
        <v>97</v>
      </c>
      <c r="J6" s="8" t="s">
        <v>98</v>
      </c>
      <c r="K6" s="8" t="s">
        <v>99</v>
      </c>
      <c r="L6" s="8" t="s">
        <v>100</v>
      </c>
      <c r="M6" s="8" t="s">
        <v>101</v>
      </c>
      <c r="N6" s="9" t="s">
        <v>102</v>
      </c>
    </row>
    <row r="7" customFormat="false" ht="19.5" hidden="false" customHeight="true" outlineLevel="0" collapsed="false">
      <c r="A7" s="17" t="s">
        <v>103</v>
      </c>
      <c r="B7" s="17" t="s">
        <v>104</v>
      </c>
      <c r="C7" s="17" t="s">
        <v>105</v>
      </c>
      <c r="D7" s="18" t="n">
        <v>46246</v>
      </c>
      <c r="E7" s="18" t="n">
        <v>46263</v>
      </c>
      <c r="F7" s="18" t="n">
        <v>46261</v>
      </c>
      <c r="G7" s="18"/>
      <c r="H7" s="18"/>
      <c r="I7" s="18"/>
      <c r="J7" s="19" t="n">
        <f aca="true">IF($D7="","",IF($H7&lt;&gt;"",ROUNDDOWN(($H7-$D7)/7,0),ROUNDDOWN((TODAY()-$D7)/7,0)))</f>
        <v>3</v>
      </c>
      <c r="K7" s="19" t="n">
        <f aca="true">IF(OR($C7&lt;&gt;"Blocked",$F7=""),"",TODAY()-$F7)</f>
        <v>11</v>
      </c>
      <c r="L7" s="19" t="str">
        <f aca="false">IF(OR($H7="",$I7=""),"",$I7-$H7)</f>
        <v/>
      </c>
      <c r="M7" s="19" t="n">
        <f aca="true">IF(OR($E7="",$C7="Done"),"",TODAY()-$E7)</f>
        <v>9</v>
      </c>
      <c r="N7" s="20" t="str">
        <f aca="false">IF($A7="","",IF(AND($C7="Blocked",$G7=""),"No unblock date. Nobody owns this one.",IF(AND(ISNUMBER($K7),$K7&gt;Thresholds!$B$8),"Blocked "&amp;$K7&amp;" days. That is a decision, not a block.",IF(AND(ISNUMBER($J7),$J7&gt;=Thresholds!$B$7,$C7&lt;&gt;"Done"),"Carried "&amp;$J7&amp;" weeks. Wrong scope, or unowned.",IF(AND(ISNUMBER($M7),$M7&gt;Thresholds!$B$10),"Silent "&amp;$M7&amp;" days. Quietly dying.",IF(AND(ISNUMBER($L7),$L7&gt;Thresholds!$B$9),"Recorded "&amp;$L7&amp;" days late. The board is lagging.",""))))))</f>
        <v>No unblock date. Nobody owns this one.</v>
      </c>
    </row>
    <row r="8" customFormat="false" ht="19.5" hidden="false" customHeight="true" outlineLevel="0" collapsed="false">
      <c r="A8" s="17" t="s">
        <v>106</v>
      </c>
      <c r="B8" s="17" t="s">
        <v>107</v>
      </c>
      <c r="C8" s="17" t="s">
        <v>108</v>
      </c>
      <c r="D8" s="18" t="n">
        <v>46260</v>
      </c>
      <c r="E8" s="18" t="n">
        <v>46271</v>
      </c>
      <c r="F8" s="18"/>
      <c r="G8" s="18"/>
      <c r="H8" s="18"/>
      <c r="I8" s="18"/>
      <c r="J8" s="19" t="n">
        <f aca="true">IF($D8="","",IF($H8&lt;&gt;"",ROUNDDOWN(($H8-$D8)/7,0),ROUNDDOWN((TODAY()-$D8)/7,0)))</f>
        <v>1</v>
      </c>
      <c r="K8" s="19" t="str">
        <f aca="true">IF(OR($C8&lt;&gt;"Blocked",$F8=""),"",TODAY()-$F8)</f>
        <v/>
      </c>
      <c r="L8" s="19" t="str">
        <f aca="false">IF(OR($H8="",$I8=""),"",$I8-$H8)</f>
        <v/>
      </c>
      <c r="M8" s="19" t="n">
        <f aca="true">IF(OR($E8="",$C8="Done"),"",TODAY()-$E8)</f>
        <v>1</v>
      </c>
      <c r="N8" s="20" t="str">
        <f aca="false">IF($A8="","",IF(AND($C8="Blocked",$G8=""),"No unblock date. Nobody owns this one.",IF(AND(ISNUMBER($K8),$K8&gt;Thresholds!$B$8),"Blocked "&amp;$K8&amp;" days. That is a decision, not a block.",IF(AND(ISNUMBER($J8),$J8&gt;=Thresholds!$B$7,$C8&lt;&gt;"Done"),"Carried "&amp;$J8&amp;" weeks. Wrong scope, or unowned.",IF(AND(ISNUMBER($M8),$M8&gt;Thresholds!$B$10),"Silent "&amp;$M8&amp;" days. Quietly dying.",IF(AND(ISNUMBER($L8),$L8&gt;Thresholds!$B$9),"Recorded "&amp;$L8&amp;" days late. The board is lagging.",""))))))</f>
        <v/>
      </c>
    </row>
    <row r="9" customFormat="false" ht="19.5" hidden="false" customHeight="true" outlineLevel="0" collapsed="false">
      <c r="A9" s="17" t="s">
        <v>109</v>
      </c>
      <c r="B9" s="17" t="s">
        <v>104</v>
      </c>
      <c r="C9" s="17" t="s">
        <v>110</v>
      </c>
      <c r="D9" s="18" t="n">
        <v>46253</v>
      </c>
      <c r="E9" s="18" t="n">
        <v>46270</v>
      </c>
      <c r="F9" s="18"/>
      <c r="G9" s="18"/>
      <c r="H9" s="18" t="n">
        <v>46264</v>
      </c>
      <c r="I9" s="18" t="n">
        <v>46270</v>
      </c>
      <c r="J9" s="19" t="n">
        <f aca="true">IF($D9="","",IF($H9&lt;&gt;"",ROUNDDOWN(($H9-$D9)/7,0),ROUNDDOWN((TODAY()-$D9)/7,0)))</f>
        <v>1</v>
      </c>
      <c r="K9" s="19" t="str">
        <f aca="true">IF(OR($C9&lt;&gt;"Blocked",$F9=""),"",TODAY()-$F9)</f>
        <v/>
      </c>
      <c r="L9" s="19" t="n">
        <f aca="false">IF(OR($H9="",$I9=""),"",$I9-$H9)</f>
        <v>6</v>
      </c>
      <c r="M9" s="19" t="str">
        <f aca="true">IF(OR($E9="",$C9="Done"),"",TODAY()-$E9)</f>
        <v/>
      </c>
      <c r="N9" s="20" t="str">
        <f aca="false">IF($A9="","",IF(AND($C9="Blocked",$G9=""),"No unblock date. Nobody owns this one.",IF(AND(ISNUMBER($K9),$K9&gt;Thresholds!$B$8),"Blocked "&amp;$K9&amp;" days. That is a decision, not a block.",IF(AND(ISNUMBER($J9),$J9&gt;=Thresholds!$B$7,$C9&lt;&gt;"Done"),"Carried "&amp;$J9&amp;" weeks. Wrong scope, or unowned.",IF(AND(ISNUMBER($M9),$M9&gt;Thresholds!$B$10),"Silent "&amp;$M9&amp;" days. Quietly dying.",IF(AND(ISNUMBER($L9),$L9&gt;Thresholds!$B$9),"Recorded "&amp;$L9&amp;" days late. The board is lagging.",""))))))</f>
        <v>Recorded 6 days late. The board is lagging.</v>
      </c>
    </row>
    <row r="10" customFormat="false" ht="19.5" hidden="false" customHeight="true" outlineLevel="0" collapsed="false">
      <c r="A10" s="17" t="s">
        <v>111</v>
      </c>
      <c r="B10" s="17" t="s">
        <v>112</v>
      </c>
      <c r="C10" s="17" t="s">
        <v>105</v>
      </c>
      <c r="D10" s="18" t="n">
        <v>46239</v>
      </c>
      <c r="E10" s="18" t="n">
        <v>46252</v>
      </c>
      <c r="F10" s="18" t="n">
        <v>46256</v>
      </c>
      <c r="G10" s="18" t="n">
        <v>46275</v>
      </c>
      <c r="H10" s="18"/>
      <c r="I10" s="18"/>
      <c r="J10" s="19" t="n">
        <f aca="true">IF($D10="","",IF($H10&lt;&gt;"",ROUNDDOWN(($H10-$D10)/7,0),ROUNDDOWN((TODAY()-$D10)/7,0)))</f>
        <v>4</v>
      </c>
      <c r="K10" s="19" t="n">
        <f aca="true">IF(OR($C10&lt;&gt;"Blocked",$F10=""),"",TODAY()-$F10)</f>
        <v>16</v>
      </c>
      <c r="L10" s="19" t="str">
        <f aca="false">IF(OR($H10="",$I10=""),"",$I10-$H10)</f>
        <v/>
      </c>
      <c r="M10" s="19" t="n">
        <f aca="true">IF(OR($E10="",$C10="Done"),"",TODAY()-$E10)</f>
        <v>20</v>
      </c>
      <c r="N10" s="20" t="str">
        <f aca="false">IF($A10="","",IF(AND($C10="Blocked",$G10=""),"No unblock date. Nobody owns this one.",IF(AND(ISNUMBER($K10),$K10&gt;Thresholds!$B$8),"Blocked "&amp;$K10&amp;" days. That is a decision, not a block.",IF(AND(ISNUMBER($J10),$J10&gt;=Thresholds!$B$7,$C10&lt;&gt;"Done"),"Carried "&amp;$J10&amp;" weeks. Wrong scope, or unowned.",IF(AND(ISNUMBER($M10),$M10&gt;Thresholds!$B$10),"Silent "&amp;$M10&amp;" days. Quietly dying.",IF(AND(ISNUMBER($L10),$L10&gt;Thresholds!$B$9),"Recorded "&amp;$L10&amp;" days late. The board is lagging.",""))))))</f>
        <v>Blocked 16 days. That is a decision, not a block.</v>
      </c>
    </row>
    <row r="11" customFormat="false" ht="19.5" hidden="false" customHeight="true" outlineLevel="0" collapsed="false">
      <c r="A11" s="17"/>
      <c r="B11" s="17"/>
      <c r="C11" s="17"/>
      <c r="D11" s="18"/>
      <c r="E11" s="18"/>
      <c r="F11" s="18"/>
      <c r="G11" s="18"/>
      <c r="H11" s="18"/>
      <c r="I11" s="18"/>
      <c r="J11" s="19" t="str">
        <f aca="true">IF($D11="","",IF($H11&lt;&gt;"",ROUNDDOWN(($H11-$D11)/7,0),ROUNDDOWN((TODAY()-$D11)/7,0)))</f>
        <v/>
      </c>
      <c r="K11" s="19" t="str">
        <f aca="true">IF(OR($C11&lt;&gt;"Blocked",$F11=""),"",TODAY()-$F11)</f>
        <v/>
      </c>
      <c r="L11" s="19" t="str">
        <f aca="false">IF(OR($H11="",$I11=""),"",$I11-$H11)</f>
        <v/>
      </c>
      <c r="M11" s="19" t="str">
        <f aca="true">IF(OR($E11="",$C11="Done"),"",TODAY()-$E11)</f>
        <v/>
      </c>
      <c r="N11" s="20" t="str">
        <f aca="false">IF($A11="","",IF(AND($C11="Blocked",$G11=""),"No unblock date. Nobody owns this one.",IF(AND(ISNUMBER($K11),$K11&gt;Thresholds!$B$8),"Blocked "&amp;$K11&amp;" days. That is a decision, not a block.",IF(AND(ISNUMBER($J11),$J11&gt;=Thresholds!$B$7,$C11&lt;&gt;"Done"),"Carried "&amp;$J11&amp;" weeks. Wrong scope, or unowned.",IF(AND(ISNUMBER($M11),$M11&gt;Thresholds!$B$10),"Silent "&amp;$M11&amp;" days. Quietly dying.",IF(AND(ISNUMBER($L11),$L11&gt;Thresholds!$B$9),"Recorded "&amp;$L11&amp;" days late. The board is lagging.",""))))))</f>
        <v/>
      </c>
    </row>
    <row r="12" customFormat="false" ht="19.5" hidden="false" customHeight="true" outlineLevel="0" collapsed="false">
      <c r="A12" s="17"/>
      <c r="B12" s="17"/>
      <c r="C12" s="17"/>
      <c r="D12" s="18"/>
      <c r="E12" s="18"/>
      <c r="F12" s="18"/>
      <c r="G12" s="18"/>
      <c r="H12" s="18"/>
      <c r="I12" s="18"/>
      <c r="J12" s="19" t="str">
        <f aca="true">IF($D12="","",IF($H12&lt;&gt;"",ROUNDDOWN(($H12-$D12)/7,0),ROUNDDOWN((TODAY()-$D12)/7,0)))</f>
        <v/>
      </c>
      <c r="K12" s="19" t="str">
        <f aca="true">IF(OR($C12&lt;&gt;"Blocked",$F12=""),"",TODAY()-$F12)</f>
        <v/>
      </c>
      <c r="L12" s="19" t="str">
        <f aca="false">IF(OR($H12="",$I12=""),"",$I12-$H12)</f>
        <v/>
      </c>
      <c r="M12" s="19" t="str">
        <f aca="true">IF(OR($E12="",$C12="Done"),"",TODAY()-$E12)</f>
        <v/>
      </c>
      <c r="N12" s="20" t="str">
        <f aca="false">IF($A12="","",IF(AND($C12="Blocked",$G12=""),"No unblock date. Nobody owns this one.",IF(AND(ISNUMBER($K12),$K12&gt;Thresholds!$B$8),"Blocked "&amp;$K12&amp;" days. That is a decision, not a block.",IF(AND(ISNUMBER($J12),$J12&gt;=Thresholds!$B$7,$C12&lt;&gt;"Done"),"Carried "&amp;$J12&amp;" weeks. Wrong scope, or unowned.",IF(AND(ISNUMBER($M12),$M12&gt;Thresholds!$B$10),"Silent "&amp;$M12&amp;" days. Quietly dying.",IF(AND(ISNUMBER($L12),$L12&gt;Thresholds!$B$9),"Recorded "&amp;$L12&amp;" days late. The board is lagging.",""))))))</f>
        <v/>
      </c>
    </row>
    <row r="13" customFormat="false" ht="19.5" hidden="false" customHeight="true" outlineLevel="0" collapsed="false">
      <c r="A13" s="17"/>
      <c r="B13" s="17"/>
      <c r="C13" s="17"/>
      <c r="D13" s="18"/>
      <c r="E13" s="18"/>
      <c r="F13" s="18"/>
      <c r="G13" s="18"/>
      <c r="H13" s="18"/>
      <c r="I13" s="18"/>
      <c r="J13" s="19" t="str">
        <f aca="true">IF($D13="","",IF($H13&lt;&gt;"",ROUNDDOWN(($H13-$D13)/7,0),ROUNDDOWN((TODAY()-$D13)/7,0)))</f>
        <v/>
      </c>
      <c r="K13" s="19" t="str">
        <f aca="true">IF(OR($C13&lt;&gt;"Blocked",$F13=""),"",TODAY()-$F13)</f>
        <v/>
      </c>
      <c r="L13" s="19" t="str">
        <f aca="false">IF(OR($H13="",$I13=""),"",$I13-$H13)</f>
        <v/>
      </c>
      <c r="M13" s="19" t="str">
        <f aca="true">IF(OR($E13="",$C13="Done"),"",TODAY()-$E13)</f>
        <v/>
      </c>
      <c r="N13" s="20" t="str">
        <f aca="false">IF($A13="","",IF(AND($C13="Blocked",$G13=""),"No unblock date. Nobody owns this one.",IF(AND(ISNUMBER($K13),$K13&gt;Thresholds!$B$8),"Blocked "&amp;$K13&amp;" days. That is a decision, not a block.",IF(AND(ISNUMBER($J13),$J13&gt;=Thresholds!$B$7,$C13&lt;&gt;"Done"),"Carried "&amp;$J13&amp;" weeks. Wrong scope, or unowned.",IF(AND(ISNUMBER($M13),$M13&gt;Thresholds!$B$10),"Silent "&amp;$M13&amp;" days. Quietly dying.",IF(AND(ISNUMBER($L13),$L13&gt;Thresholds!$B$9),"Recorded "&amp;$L13&amp;" days late. The board is lagging.",""))))))</f>
        <v/>
      </c>
    </row>
    <row r="14" customFormat="false" ht="19.5" hidden="false" customHeight="true" outlineLevel="0" collapsed="false">
      <c r="A14" s="17"/>
      <c r="B14" s="17"/>
      <c r="C14" s="17"/>
      <c r="D14" s="18"/>
      <c r="E14" s="18"/>
      <c r="F14" s="18"/>
      <c r="G14" s="18"/>
      <c r="H14" s="18"/>
      <c r="I14" s="18"/>
      <c r="J14" s="19" t="str">
        <f aca="true">IF($D14="","",IF($H14&lt;&gt;"",ROUNDDOWN(($H14-$D14)/7,0),ROUNDDOWN((TODAY()-$D14)/7,0)))</f>
        <v/>
      </c>
      <c r="K14" s="19" t="str">
        <f aca="true">IF(OR($C14&lt;&gt;"Blocked",$F14=""),"",TODAY()-$F14)</f>
        <v/>
      </c>
      <c r="L14" s="19" t="str">
        <f aca="false">IF(OR($H14="",$I14=""),"",$I14-$H14)</f>
        <v/>
      </c>
      <c r="M14" s="19" t="str">
        <f aca="true">IF(OR($E14="",$C14="Done"),"",TODAY()-$E14)</f>
        <v/>
      </c>
      <c r="N14" s="20" t="str">
        <f aca="false">IF($A14="","",IF(AND($C14="Blocked",$G14=""),"No unblock date. Nobody owns this one.",IF(AND(ISNUMBER($K14),$K14&gt;Thresholds!$B$8),"Blocked "&amp;$K14&amp;" days. That is a decision, not a block.",IF(AND(ISNUMBER($J14),$J14&gt;=Thresholds!$B$7,$C14&lt;&gt;"Done"),"Carried "&amp;$J14&amp;" weeks. Wrong scope, or unowned.",IF(AND(ISNUMBER($M14),$M14&gt;Thresholds!$B$10),"Silent "&amp;$M14&amp;" days. Quietly dying.",IF(AND(ISNUMBER($L14),$L14&gt;Thresholds!$B$9),"Recorded "&amp;$L14&amp;" days late. The board is lagging.",""))))))</f>
        <v/>
      </c>
    </row>
    <row r="15" customFormat="false" ht="19.5" hidden="false" customHeight="true" outlineLevel="0" collapsed="false">
      <c r="A15" s="17"/>
      <c r="B15" s="17"/>
      <c r="C15" s="17"/>
      <c r="D15" s="18"/>
      <c r="E15" s="18"/>
      <c r="F15" s="18"/>
      <c r="G15" s="18"/>
      <c r="H15" s="18"/>
      <c r="I15" s="18"/>
      <c r="J15" s="19" t="str">
        <f aca="true">IF($D15="","",IF($H15&lt;&gt;"",ROUNDDOWN(($H15-$D15)/7,0),ROUNDDOWN((TODAY()-$D15)/7,0)))</f>
        <v/>
      </c>
      <c r="K15" s="19" t="str">
        <f aca="true">IF(OR($C15&lt;&gt;"Blocked",$F15=""),"",TODAY()-$F15)</f>
        <v/>
      </c>
      <c r="L15" s="19" t="str">
        <f aca="false">IF(OR($H15="",$I15=""),"",$I15-$H15)</f>
        <v/>
      </c>
      <c r="M15" s="19" t="str">
        <f aca="true">IF(OR($E15="",$C15="Done"),"",TODAY()-$E15)</f>
        <v/>
      </c>
      <c r="N15" s="20" t="str">
        <f aca="false">IF($A15="","",IF(AND($C15="Blocked",$G15=""),"No unblock date. Nobody owns this one.",IF(AND(ISNUMBER($K15),$K15&gt;Thresholds!$B$8),"Blocked "&amp;$K15&amp;" days. That is a decision, not a block.",IF(AND(ISNUMBER($J15),$J15&gt;=Thresholds!$B$7,$C15&lt;&gt;"Done"),"Carried "&amp;$J15&amp;" weeks. Wrong scope, or unowned.",IF(AND(ISNUMBER($M15),$M15&gt;Thresholds!$B$10),"Silent "&amp;$M15&amp;" days. Quietly dying.",IF(AND(ISNUMBER($L15),$L15&gt;Thresholds!$B$9),"Recorded "&amp;$L15&amp;" days late. The board is lagging.",""))))))</f>
        <v/>
      </c>
    </row>
    <row r="16" customFormat="false" ht="19.5" hidden="false" customHeight="true" outlineLevel="0" collapsed="false">
      <c r="A16" s="17"/>
      <c r="B16" s="17"/>
      <c r="C16" s="17"/>
      <c r="D16" s="18"/>
      <c r="E16" s="18"/>
      <c r="F16" s="18"/>
      <c r="G16" s="18"/>
      <c r="H16" s="18"/>
      <c r="I16" s="18"/>
      <c r="J16" s="19" t="str">
        <f aca="true">IF($D16="","",IF($H16&lt;&gt;"",ROUNDDOWN(($H16-$D16)/7,0),ROUNDDOWN((TODAY()-$D16)/7,0)))</f>
        <v/>
      </c>
      <c r="K16" s="19" t="str">
        <f aca="true">IF(OR($C16&lt;&gt;"Blocked",$F16=""),"",TODAY()-$F16)</f>
        <v/>
      </c>
      <c r="L16" s="19" t="str">
        <f aca="false">IF(OR($H16="",$I16=""),"",$I16-$H16)</f>
        <v/>
      </c>
      <c r="M16" s="19" t="str">
        <f aca="true">IF(OR($E16="",$C16="Done"),"",TODAY()-$E16)</f>
        <v/>
      </c>
      <c r="N16" s="20" t="str">
        <f aca="false">IF($A16="","",IF(AND($C16="Blocked",$G16=""),"No unblock date. Nobody owns this one.",IF(AND(ISNUMBER($K16),$K16&gt;Thresholds!$B$8),"Blocked "&amp;$K16&amp;" days. That is a decision, not a block.",IF(AND(ISNUMBER($J16),$J16&gt;=Thresholds!$B$7,$C16&lt;&gt;"Done"),"Carried "&amp;$J16&amp;" weeks. Wrong scope, or unowned.",IF(AND(ISNUMBER($M16),$M16&gt;Thresholds!$B$10),"Silent "&amp;$M16&amp;" days. Quietly dying.",IF(AND(ISNUMBER($L16),$L16&gt;Thresholds!$B$9),"Recorded "&amp;$L16&amp;" days late. The board is lagging.",""))))))</f>
        <v/>
      </c>
    </row>
    <row r="17" customFormat="false" ht="19.5" hidden="false" customHeight="true" outlineLevel="0" collapsed="false">
      <c r="A17" s="17"/>
      <c r="B17" s="17"/>
      <c r="C17" s="17"/>
      <c r="D17" s="18"/>
      <c r="E17" s="18"/>
      <c r="F17" s="18"/>
      <c r="G17" s="18"/>
      <c r="H17" s="18"/>
      <c r="I17" s="18"/>
      <c r="J17" s="19" t="str">
        <f aca="true">IF($D17="","",IF($H17&lt;&gt;"",ROUNDDOWN(($H17-$D17)/7,0),ROUNDDOWN((TODAY()-$D17)/7,0)))</f>
        <v/>
      </c>
      <c r="K17" s="19" t="str">
        <f aca="true">IF(OR($C17&lt;&gt;"Blocked",$F17=""),"",TODAY()-$F17)</f>
        <v/>
      </c>
      <c r="L17" s="19" t="str">
        <f aca="false">IF(OR($H17="",$I17=""),"",$I17-$H17)</f>
        <v/>
      </c>
      <c r="M17" s="19" t="str">
        <f aca="true">IF(OR($E17="",$C17="Done"),"",TODAY()-$E17)</f>
        <v/>
      </c>
      <c r="N17" s="20" t="str">
        <f aca="false">IF($A17="","",IF(AND($C17="Blocked",$G17=""),"No unblock date. Nobody owns this one.",IF(AND(ISNUMBER($K17),$K17&gt;Thresholds!$B$8),"Blocked "&amp;$K17&amp;" days. That is a decision, not a block.",IF(AND(ISNUMBER($J17),$J17&gt;=Thresholds!$B$7,$C17&lt;&gt;"Done"),"Carried "&amp;$J17&amp;" weeks. Wrong scope, or unowned.",IF(AND(ISNUMBER($M17),$M17&gt;Thresholds!$B$10),"Silent "&amp;$M17&amp;" days. Quietly dying.",IF(AND(ISNUMBER($L17),$L17&gt;Thresholds!$B$9),"Recorded "&amp;$L17&amp;" days late. The board is lagging.",""))))))</f>
        <v/>
      </c>
    </row>
    <row r="18" customFormat="false" ht="19.5" hidden="false" customHeight="true" outlineLevel="0" collapsed="false">
      <c r="A18" s="17"/>
      <c r="B18" s="17"/>
      <c r="C18" s="17"/>
      <c r="D18" s="18"/>
      <c r="E18" s="18"/>
      <c r="F18" s="18"/>
      <c r="G18" s="18"/>
      <c r="H18" s="18"/>
      <c r="I18" s="18"/>
      <c r="J18" s="19" t="str">
        <f aca="true">IF($D18="","",IF($H18&lt;&gt;"",ROUNDDOWN(($H18-$D18)/7,0),ROUNDDOWN((TODAY()-$D18)/7,0)))</f>
        <v/>
      </c>
      <c r="K18" s="19" t="str">
        <f aca="true">IF(OR($C18&lt;&gt;"Blocked",$F18=""),"",TODAY()-$F18)</f>
        <v/>
      </c>
      <c r="L18" s="19" t="str">
        <f aca="false">IF(OR($H18="",$I18=""),"",$I18-$H18)</f>
        <v/>
      </c>
      <c r="M18" s="19" t="str">
        <f aca="true">IF(OR($E18="",$C18="Done"),"",TODAY()-$E18)</f>
        <v/>
      </c>
      <c r="N18" s="20" t="str">
        <f aca="false">IF($A18="","",IF(AND($C18="Blocked",$G18=""),"No unblock date. Nobody owns this one.",IF(AND(ISNUMBER($K18),$K18&gt;Thresholds!$B$8),"Blocked "&amp;$K18&amp;" days. That is a decision, not a block.",IF(AND(ISNUMBER($J18),$J18&gt;=Thresholds!$B$7,$C18&lt;&gt;"Done"),"Carried "&amp;$J18&amp;" weeks. Wrong scope, or unowned.",IF(AND(ISNUMBER($M18),$M18&gt;Thresholds!$B$10),"Silent "&amp;$M18&amp;" days. Quietly dying.",IF(AND(ISNUMBER($L18),$L18&gt;Thresholds!$B$9),"Recorded "&amp;$L18&amp;" days late. The board is lagging.",""))))))</f>
        <v/>
      </c>
    </row>
    <row r="19" customFormat="false" ht="19.5" hidden="false" customHeight="true" outlineLevel="0" collapsed="false">
      <c r="A19" s="17"/>
      <c r="B19" s="17"/>
      <c r="C19" s="17"/>
      <c r="D19" s="18"/>
      <c r="E19" s="18"/>
      <c r="F19" s="18"/>
      <c r="G19" s="18"/>
      <c r="H19" s="18"/>
      <c r="I19" s="18"/>
      <c r="J19" s="19" t="str">
        <f aca="true">IF($D19="","",IF($H19&lt;&gt;"",ROUNDDOWN(($H19-$D19)/7,0),ROUNDDOWN((TODAY()-$D19)/7,0)))</f>
        <v/>
      </c>
      <c r="K19" s="19" t="str">
        <f aca="true">IF(OR($C19&lt;&gt;"Blocked",$F19=""),"",TODAY()-$F19)</f>
        <v/>
      </c>
      <c r="L19" s="19" t="str">
        <f aca="false">IF(OR($H19="",$I19=""),"",$I19-$H19)</f>
        <v/>
      </c>
      <c r="M19" s="19" t="str">
        <f aca="true">IF(OR($E19="",$C19="Done"),"",TODAY()-$E19)</f>
        <v/>
      </c>
      <c r="N19" s="20" t="str">
        <f aca="false">IF($A19="","",IF(AND($C19="Blocked",$G19=""),"No unblock date. Nobody owns this one.",IF(AND(ISNUMBER($K19),$K19&gt;Thresholds!$B$8),"Blocked "&amp;$K19&amp;" days. That is a decision, not a block.",IF(AND(ISNUMBER($J19),$J19&gt;=Thresholds!$B$7,$C19&lt;&gt;"Done"),"Carried "&amp;$J19&amp;" weeks. Wrong scope, or unowned.",IF(AND(ISNUMBER($M19),$M19&gt;Thresholds!$B$10),"Silent "&amp;$M19&amp;" days. Quietly dying.",IF(AND(ISNUMBER($L19),$L19&gt;Thresholds!$B$9),"Recorded "&amp;$L19&amp;" days late. The board is lagging.",""))))))</f>
        <v/>
      </c>
    </row>
    <row r="20" customFormat="false" ht="19.5" hidden="false" customHeight="true" outlineLevel="0" collapsed="false">
      <c r="A20" s="17"/>
      <c r="B20" s="17"/>
      <c r="C20" s="17"/>
      <c r="D20" s="18"/>
      <c r="E20" s="18"/>
      <c r="F20" s="18"/>
      <c r="G20" s="18"/>
      <c r="H20" s="18"/>
      <c r="I20" s="18"/>
      <c r="J20" s="19" t="str">
        <f aca="true">IF($D20="","",IF($H20&lt;&gt;"",ROUNDDOWN(($H20-$D20)/7,0),ROUNDDOWN((TODAY()-$D20)/7,0)))</f>
        <v/>
      </c>
      <c r="K20" s="19" t="str">
        <f aca="true">IF(OR($C20&lt;&gt;"Blocked",$F20=""),"",TODAY()-$F20)</f>
        <v/>
      </c>
      <c r="L20" s="19" t="str">
        <f aca="false">IF(OR($H20="",$I20=""),"",$I20-$H20)</f>
        <v/>
      </c>
      <c r="M20" s="19" t="str">
        <f aca="true">IF(OR($E20="",$C20="Done"),"",TODAY()-$E20)</f>
        <v/>
      </c>
      <c r="N20" s="20" t="str">
        <f aca="false">IF($A20="","",IF(AND($C20="Blocked",$G20=""),"No unblock date. Nobody owns this one.",IF(AND(ISNUMBER($K20),$K20&gt;Thresholds!$B$8),"Blocked "&amp;$K20&amp;" days. That is a decision, not a block.",IF(AND(ISNUMBER($J20),$J20&gt;=Thresholds!$B$7,$C20&lt;&gt;"Done"),"Carried "&amp;$J20&amp;" weeks. Wrong scope, or unowned.",IF(AND(ISNUMBER($M20),$M20&gt;Thresholds!$B$10),"Silent "&amp;$M20&amp;" days. Quietly dying.",IF(AND(ISNUMBER($L20),$L20&gt;Thresholds!$B$9),"Recorded "&amp;$L20&amp;" days late. The board is lagging.",""))))))</f>
        <v/>
      </c>
    </row>
    <row r="21" customFormat="false" ht="19.5" hidden="false" customHeight="true" outlineLevel="0" collapsed="false">
      <c r="A21" s="17"/>
      <c r="B21" s="17"/>
      <c r="C21" s="17"/>
      <c r="D21" s="18"/>
      <c r="E21" s="18"/>
      <c r="F21" s="18"/>
      <c r="G21" s="18"/>
      <c r="H21" s="18"/>
      <c r="I21" s="18"/>
      <c r="J21" s="19" t="str">
        <f aca="true">IF($D21="","",IF($H21&lt;&gt;"",ROUNDDOWN(($H21-$D21)/7,0),ROUNDDOWN((TODAY()-$D21)/7,0)))</f>
        <v/>
      </c>
      <c r="K21" s="19" t="str">
        <f aca="true">IF(OR($C21&lt;&gt;"Blocked",$F21=""),"",TODAY()-$F21)</f>
        <v/>
      </c>
      <c r="L21" s="19" t="str">
        <f aca="false">IF(OR($H21="",$I21=""),"",$I21-$H21)</f>
        <v/>
      </c>
      <c r="M21" s="19" t="str">
        <f aca="true">IF(OR($E21="",$C21="Done"),"",TODAY()-$E21)</f>
        <v/>
      </c>
      <c r="N21" s="20" t="str">
        <f aca="false">IF($A21="","",IF(AND($C21="Blocked",$G21=""),"No unblock date. Nobody owns this one.",IF(AND(ISNUMBER($K21),$K21&gt;Thresholds!$B$8),"Blocked "&amp;$K21&amp;" days. That is a decision, not a block.",IF(AND(ISNUMBER($J21),$J21&gt;=Thresholds!$B$7,$C21&lt;&gt;"Done"),"Carried "&amp;$J21&amp;" weeks. Wrong scope, or unowned.",IF(AND(ISNUMBER($M21),$M21&gt;Thresholds!$B$10),"Silent "&amp;$M21&amp;" days. Quietly dying.",IF(AND(ISNUMBER($L21),$L21&gt;Thresholds!$B$9),"Recorded "&amp;$L21&amp;" days late. The board is lagging.",""))))))</f>
        <v/>
      </c>
    </row>
    <row r="22" customFormat="false" ht="19.5" hidden="false" customHeight="true" outlineLevel="0" collapsed="false">
      <c r="A22" s="17"/>
      <c r="B22" s="17"/>
      <c r="C22" s="17"/>
      <c r="D22" s="18"/>
      <c r="E22" s="18"/>
      <c r="F22" s="18"/>
      <c r="G22" s="18"/>
      <c r="H22" s="18"/>
      <c r="I22" s="18"/>
      <c r="J22" s="19" t="str">
        <f aca="true">IF($D22="","",IF($H22&lt;&gt;"",ROUNDDOWN(($H22-$D22)/7,0),ROUNDDOWN((TODAY()-$D22)/7,0)))</f>
        <v/>
      </c>
      <c r="K22" s="19" t="str">
        <f aca="true">IF(OR($C22&lt;&gt;"Blocked",$F22=""),"",TODAY()-$F22)</f>
        <v/>
      </c>
      <c r="L22" s="19" t="str">
        <f aca="false">IF(OR($H22="",$I22=""),"",$I22-$H22)</f>
        <v/>
      </c>
      <c r="M22" s="19" t="str">
        <f aca="true">IF(OR($E22="",$C22="Done"),"",TODAY()-$E22)</f>
        <v/>
      </c>
      <c r="N22" s="20" t="str">
        <f aca="false">IF($A22="","",IF(AND($C22="Blocked",$G22=""),"No unblock date. Nobody owns this one.",IF(AND(ISNUMBER($K22),$K22&gt;Thresholds!$B$8),"Blocked "&amp;$K22&amp;" days. That is a decision, not a block.",IF(AND(ISNUMBER($J22),$J22&gt;=Thresholds!$B$7,$C22&lt;&gt;"Done"),"Carried "&amp;$J22&amp;" weeks. Wrong scope, or unowned.",IF(AND(ISNUMBER($M22),$M22&gt;Thresholds!$B$10),"Silent "&amp;$M22&amp;" days. Quietly dying.",IF(AND(ISNUMBER($L22),$L22&gt;Thresholds!$B$9),"Recorded "&amp;$L22&amp;" days late. The board is lagging.",""))))))</f>
        <v/>
      </c>
    </row>
    <row r="23" customFormat="false" ht="19.5" hidden="false" customHeight="true" outlineLevel="0" collapsed="false">
      <c r="A23" s="17"/>
      <c r="B23" s="17"/>
      <c r="C23" s="17"/>
      <c r="D23" s="18"/>
      <c r="E23" s="18"/>
      <c r="F23" s="18"/>
      <c r="G23" s="18"/>
      <c r="H23" s="18"/>
      <c r="I23" s="18"/>
      <c r="J23" s="19" t="str">
        <f aca="true">IF($D23="","",IF($H23&lt;&gt;"",ROUNDDOWN(($H23-$D23)/7,0),ROUNDDOWN((TODAY()-$D23)/7,0)))</f>
        <v/>
      </c>
      <c r="K23" s="19" t="str">
        <f aca="true">IF(OR($C23&lt;&gt;"Blocked",$F23=""),"",TODAY()-$F23)</f>
        <v/>
      </c>
      <c r="L23" s="19" t="str">
        <f aca="false">IF(OR($H23="",$I23=""),"",$I23-$H23)</f>
        <v/>
      </c>
      <c r="M23" s="19" t="str">
        <f aca="true">IF(OR($E23="",$C23="Done"),"",TODAY()-$E23)</f>
        <v/>
      </c>
      <c r="N23" s="20" t="str">
        <f aca="false">IF($A23="","",IF(AND($C23="Blocked",$G23=""),"No unblock date. Nobody owns this one.",IF(AND(ISNUMBER($K23),$K23&gt;Thresholds!$B$8),"Blocked "&amp;$K23&amp;" days. That is a decision, not a block.",IF(AND(ISNUMBER($J23),$J23&gt;=Thresholds!$B$7,$C23&lt;&gt;"Done"),"Carried "&amp;$J23&amp;" weeks. Wrong scope, or unowned.",IF(AND(ISNUMBER($M23),$M23&gt;Thresholds!$B$10),"Silent "&amp;$M23&amp;" days. Quietly dying.",IF(AND(ISNUMBER($L23),$L23&gt;Thresholds!$B$9),"Recorded "&amp;$L23&amp;" days late. The board is lagging.",""))))))</f>
        <v/>
      </c>
    </row>
    <row r="24" customFormat="false" ht="19.5" hidden="false" customHeight="true" outlineLevel="0" collapsed="false">
      <c r="A24" s="17"/>
      <c r="B24" s="17"/>
      <c r="C24" s="17"/>
      <c r="D24" s="18"/>
      <c r="E24" s="18"/>
      <c r="F24" s="18"/>
      <c r="G24" s="18"/>
      <c r="H24" s="18"/>
      <c r="I24" s="18"/>
      <c r="J24" s="19" t="str">
        <f aca="true">IF($D24="","",IF($H24&lt;&gt;"",ROUNDDOWN(($H24-$D24)/7,0),ROUNDDOWN((TODAY()-$D24)/7,0)))</f>
        <v/>
      </c>
      <c r="K24" s="19" t="str">
        <f aca="true">IF(OR($C24&lt;&gt;"Blocked",$F24=""),"",TODAY()-$F24)</f>
        <v/>
      </c>
      <c r="L24" s="19" t="str">
        <f aca="false">IF(OR($H24="",$I24=""),"",$I24-$H24)</f>
        <v/>
      </c>
      <c r="M24" s="19" t="str">
        <f aca="true">IF(OR($E24="",$C24="Done"),"",TODAY()-$E24)</f>
        <v/>
      </c>
      <c r="N24" s="20" t="str">
        <f aca="false">IF($A24="","",IF(AND($C24="Blocked",$G24=""),"No unblock date. Nobody owns this one.",IF(AND(ISNUMBER($K24),$K24&gt;Thresholds!$B$8),"Blocked "&amp;$K24&amp;" days. That is a decision, not a block.",IF(AND(ISNUMBER($J24),$J24&gt;=Thresholds!$B$7,$C24&lt;&gt;"Done"),"Carried "&amp;$J24&amp;" weeks. Wrong scope, or unowned.",IF(AND(ISNUMBER($M24),$M24&gt;Thresholds!$B$10),"Silent "&amp;$M24&amp;" days. Quietly dying.",IF(AND(ISNUMBER($L24),$L24&gt;Thresholds!$B$9),"Recorded "&amp;$L24&amp;" days late. The board is lagging.",""))))))</f>
        <v/>
      </c>
    </row>
    <row r="25" customFormat="false" ht="19.5" hidden="false" customHeight="true" outlineLevel="0" collapsed="false">
      <c r="A25" s="17"/>
      <c r="B25" s="17"/>
      <c r="C25" s="17"/>
      <c r="D25" s="18"/>
      <c r="E25" s="18"/>
      <c r="F25" s="18"/>
      <c r="G25" s="18"/>
      <c r="H25" s="18"/>
      <c r="I25" s="18"/>
      <c r="J25" s="19" t="str">
        <f aca="true">IF($D25="","",IF($H25&lt;&gt;"",ROUNDDOWN(($H25-$D25)/7,0),ROUNDDOWN((TODAY()-$D25)/7,0)))</f>
        <v/>
      </c>
      <c r="K25" s="19" t="str">
        <f aca="true">IF(OR($C25&lt;&gt;"Blocked",$F25=""),"",TODAY()-$F25)</f>
        <v/>
      </c>
      <c r="L25" s="19" t="str">
        <f aca="false">IF(OR($H25="",$I25=""),"",$I25-$H25)</f>
        <v/>
      </c>
      <c r="M25" s="19" t="str">
        <f aca="true">IF(OR($E25="",$C25="Done"),"",TODAY()-$E25)</f>
        <v/>
      </c>
      <c r="N25" s="20" t="str">
        <f aca="false">IF($A25="","",IF(AND($C25="Blocked",$G25=""),"No unblock date. Nobody owns this one.",IF(AND(ISNUMBER($K25),$K25&gt;Thresholds!$B$8),"Blocked "&amp;$K25&amp;" days. That is a decision, not a block.",IF(AND(ISNUMBER($J25),$J25&gt;=Thresholds!$B$7,$C25&lt;&gt;"Done"),"Carried "&amp;$J25&amp;" weeks. Wrong scope, or unowned.",IF(AND(ISNUMBER($M25),$M25&gt;Thresholds!$B$10),"Silent "&amp;$M25&amp;" days. Quietly dying.",IF(AND(ISNUMBER($L25),$L25&gt;Thresholds!$B$9),"Recorded "&amp;$L25&amp;" days late. The board is lagging.",""))))))</f>
        <v/>
      </c>
    </row>
    <row r="26" customFormat="false" ht="19.5" hidden="false" customHeight="true" outlineLevel="0" collapsed="false">
      <c r="A26" s="17"/>
      <c r="B26" s="17"/>
      <c r="C26" s="17"/>
      <c r="D26" s="18"/>
      <c r="E26" s="18"/>
      <c r="F26" s="18"/>
      <c r="G26" s="18"/>
      <c r="H26" s="18"/>
      <c r="I26" s="18"/>
      <c r="J26" s="19" t="str">
        <f aca="true">IF($D26="","",IF($H26&lt;&gt;"",ROUNDDOWN(($H26-$D26)/7,0),ROUNDDOWN((TODAY()-$D26)/7,0)))</f>
        <v/>
      </c>
      <c r="K26" s="19" t="str">
        <f aca="true">IF(OR($C26&lt;&gt;"Blocked",$F26=""),"",TODAY()-$F26)</f>
        <v/>
      </c>
      <c r="L26" s="19" t="str">
        <f aca="false">IF(OR($H26="",$I26=""),"",$I26-$H26)</f>
        <v/>
      </c>
      <c r="M26" s="19" t="str">
        <f aca="true">IF(OR($E26="",$C26="Done"),"",TODAY()-$E26)</f>
        <v/>
      </c>
      <c r="N26" s="20" t="str">
        <f aca="false">IF($A26="","",IF(AND($C26="Blocked",$G26=""),"No unblock date. Nobody owns this one.",IF(AND(ISNUMBER($K26),$K26&gt;Thresholds!$B$8),"Blocked "&amp;$K26&amp;" days. That is a decision, not a block.",IF(AND(ISNUMBER($J26),$J26&gt;=Thresholds!$B$7,$C26&lt;&gt;"Done"),"Carried "&amp;$J26&amp;" weeks. Wrong scope, or unowned.",IF(AND(ISNUMBER($M26),$M26&gt;Thresholds!$B$10),"Silent "&amp;$M26&amp;" days. Quietly dying.",IF(AND(ISNUMBER($L26),$L26&gt;Thresholds!$B$9),"Recorded "&amp;$L26&amp;" days late. The board is lagging.",""))))))</f>
        <v/>
      </c>
    </row>
    <row r="27" customFormat="false" ht="19.5" hidden="false" customHeight="true" outlineLevel="0" collapsed="false">
      <c r="A27" s="17"/>
      <c r="B27" s="17"/>
      <c r="C27" s="17"/>
      <c r="D27" s="18"/>
      <c r="E27" s="18"/>
      <c r="F27" s="18"/>
      <c r="G27" s="18"/>
      <c r="H27" s="18"/>
      <c r="I27" s="18"/>
      <c r="J27" s="19" t="str">
        <f aca="true">IF($D27="","",IF($H27&lt;&gt;"",ROUNDDOWN(($H27-$D27)/7,0),ROUNDDOWN((TODAY()-$D27)/7,0)))</f>
        <v/>
      </c>
      <c r="K27" s="19" t="str">
        <f aca="true">IF(OR($C27&lt;&gt;"Blocked",$F27=""),"",TODAY()-$F27)</f>
        <v/>
      </c>
      <c r="L27" s="19" t="str">
        <f aca="false">IF(OR($H27="",$I27=""),"",$I27-$H27)</f>
        <v/>
      </c>
      <c r="M27" s="19" t="str">
        <f aca="true">IF(OR($E27="",$C27="Done"),"",TODAY()-$E27)</f>
        <v/>
      </c>
      <c r="N27" s="20" t="str">
        <f aca="false">IF($A27="","",IF(AND($C27="Blocked",$G27=""),"No unblock date. Nobody owns this one.",IF(AND(ISNUMBER($K27),$K27&gt;Thresholds!$B$8),"Blocked "&amp;$K27&amp;" days. That is a decision, not a block.",IF(AND(ISNUMBER($J27),$J27&gt;=Thresholds!$B$7,$C27&lt;&gt;"Done"),"Carried "&amp;$J27&amp;" weeks. Wrong scope, or unowned.",IF(AND(ISNUMBER($M27),$M27&gt;Thresholds!$B$10),"Silent "&amp;$M27&amp;" days. Quietly dying.",IF(AND(ISNUMBER($L27),$L27&gt;Thresholds!$B$9),"Recorded "&amp;$L27&amp;" days late. The board is lagging.",""))))))</f>
        <v/>
      </c>
    </row>
    <row r="28" customFormat="false" ht="19.5" hidden="false" customHeight="true" outlineLevel="0" collapsed="false">
      <c r="A28" s="17"/>
      <c r="B28" s="17"/>
      <c r="C28" s="17"/>
      <c r="D28" s="18"/>
      <c r="E28" s="18"/>
      <c r="F28" s="18"/>
      <c r="G28" s="18"/>
      <c r="H28" s="18"/>
      <c r="I28" s="18"/>
      <c r="J28" s="19" t="str">
        <f aca="true">IF($D28="","",IF($H28&lt;&gt;"",ROUNDDOWN(($H28-$D28)/7,0),ROUNDDOWN((TODAY()-$D28)/7,0)))</f>
        <v/>
      </c>
      <c r="K28" s="19" t="str">
        <f aca="true">IF(OR($C28&lt;&gt;"Blocked",$F28=""),"",TODAY()-$F28)</f>
        <v/>
      </c>
      <c r="L28" s="19" t="str">
        <f aca="false">IF(OR($H28="",$I28=""),"",$I28-$H28)</f>
        <v/>
      </c>
      <c r="M28" s="19" t="str">
        <f aca="true">IF(OR($E28="",$C28="Done"),"",TODAY()-$E28)</f>
        <v/>
      </c>
      <c r="N28" s="20" t="str">
        <f aca="false">IF($A28="","",IF(AND($C28="Blocked",$G28=""),"No unblock date. Nobody owns this one.",IF(AND(ISNUMBER($K28),$K28&gt;Thresholds!$B$8),"Blocked "&amp;$K28&amp;" days. That is a decision, not a block.",IF(AND(ISNUMBER($J28),$J28&gt;=Thresholds!$B$7,$C28&lt;&gt;"Done"),"Carried "&amp;$J28&amp;" weeks. Wrong scope, or unowned.",IF(AND(ISNUMBER($M28),$M28&gt;Thresholds!$B$10),"Silent "&amp;$M28&amp;" days. Quietly dying.",IF(AND(ISNUMBER($L28),$L28&gt;Thresholds!$B$9),"Recorded "&amp;$L28&amp;" days late. The board is lagging.",""))))))</f>
        <v/>
      </c>
    </row>
    <row r="29" customFormat="false" ht="19.5" hidden="false" customHeight="true" outlineLevel="0" collapsed="false">
      <c r="A29" s="17"/>
      <c r="B29" s="17"/>
      <c r="C29" s="17"/>
      <c r="D29" s="18"/>
      <c r="E29" s="18"/>
      <c r="F29" s="18"/>
      <c r="G29" s="18"/>
      <c r="H29" s="18"/>
      <c r="I29" s="18"/>
      <c r="J29" s="19" t="str">
        <f aca="true">IF($D29="","",IF($H29&lt;&gt;"",ROUNDDOWN(($H29-$D29)/7,0),ROUNDDOWN((TODAY()-$D29)/7,0)))</f>
        <v/>
      </c>
      <c r="K29" s="19" t="str">
        <f aca="true">IF(OR($C29&lt;&gt;"Blocked",$F29=""),"",TODAY()-$F29)</f>
        <v/>
      </c>
      <c r="L29" s="19" t="str">
        <f aca="false">IF(OR($H29="",$I29=""),"",$I29-$H29)</f>
        <v/>
      </c>
      <c r="M29" s="19" t="str">
        <f aca="true">IF(OR($E29="",$C29="Done"),"",TODAY()-$E29)</f>
        <v/>
      </c>
      <c r="N29" s="20" t="str">
        <f aca="false">IF($A29="","",IF(AND($C29="Blocked",$G29=""),"No unblock date. Nobody owns this one.",IF(AND(ISNUMBER($K29),$K29&gt;Thresholds!$B$8),"Blocked "&amp;$K29&amp;" days. That is a decision, not a block.",IF(AND(ISNUMBER($J29),$J29&gt;=Thresholds!$B$7,$C29&lt;&gt;"Done"),"Carried "&amp;$J29&amp;" weeks. Wrong scope, or unowned.",IF(AND(ISNUMBER($M29),$M29&gt;Thresholds!$B$10),"Silent "&amp;$M29&amp;" days. Quietly dying.",IF(AND(ISNUMBER($L29),$L29&gt;Thresholds!$B$9),"Recorded "&amp;$L29&amp;" days late. The board is lagging.",""))))))</f>
        <v/>
      </c>
    </row>
    <row r="30" customFormat="false" ht="19.5" hidden="false" customHeight="true" outlineLevel="0" collapsed="false">
      <c r="A30" s="17"/>
      <c r="B30" s="17"/>
      <c r="C30" s="17"/>
      <c r="D30" s="18"/>
      <c r="E30" s="18"/>
      <c r="F30" s="18"/>
      <c r="G30" s="18"/>
      <c r="H30" s="18"/>
      <c r="I30" s="18"/>
      <c r="J30" s="19" t="str">
        <f aca="true">IF($D30="","",IF($H30&lt;&gt;"",ROUNDDOWN(($H30-$D30)/7,0),ROUNDDOWN((TODAY()-$D30)/7,0)))</f>
        <v/>
      </c>
      <c r="K30" s="19" t="str">
        <f aca="true">IF(OR($C30&lt;&gt;"Blocked",$F30=""),"",TODAY()-$F30)</f>
        <v/>
      </c>
      <c r="L30" s="19" t="str">
        <f aca="false">IF(OR($H30="",$I30=""),"",$I30-$H30)</f>
        <v/>
      </c>
      <c r="M30" s="19" t="str">
        <f aca="true">IF(OR($E30="",$C30="Done"),"",TODAY()-$E30)</f>
        <v/>
      </c>
      <c r="N30" s="20" t="str">
        <f aca="false">IF($A30="","",IF(AND($C30="Blocked",$G30=""),"No unblock date. Nobody owns this one.",IF(AND(ISNUMBER($K30),$K30&gt;Thresholds!$B$8),"Blocked "&amp;$K30&amp;" days. That is a decision, not a block.",IF(AND(ISNUMBER($J30),$J30&gt;=Thresholds!$B$7,$C30&lt;&gt;"Done"),"Carried "&amp;$J30&amp;" weeks. Wrong scope, or unowned.",IF(AND(ISNUMBER($M30),$M30&gt;Thresholds!$B$10),"Silent "&amp;$M30&amp;" days. Quietly dying.",IF(AND(ISNUMBER($L30),$L30&gt;Thresholds!$B$9),"Recorded "&amp;$L30&amp;" days late. The board is lagging.",""))))))</f>
        <v/>
      </c>
    </row>
    <row r="31" customFormat="false" ht="19.5" hidden="false" customHeight="true" outlineLevel="0" collapsed="false">
      <c r="A31" s="17"/>
      <c r="B31" s="17"/>
      <c r="C31" s="17"/>
      <c r="D31" s="18"/>
      <c r="E31" s="18"/>
      <c r="F31" s="18"/>
      <c r="G31" s="18"/>
      <c r="H31" s="18"/>
      <c r="I31" s="18"/>
      <c r="J31" s="19" t="str">
        <f aca="true">IF($D31="","",IF($H31&lt;&gt;"",ROUNDDOWN(($H31-$D31)/7,0),ROUNDDOWN((TODAY()-$D31)/7,0)))</f>
        <v/>
      </c>
      <c r="K31" s="19" t="str">
        <f aca="true">IF(OR($C31&lt;&gt;"Blocked",$F31=""),"",TODAY()-$F31)</f>
        <v/>
      </c>
      <c r="L31" s="19" t="str">
        <f aca="false">IF(OR($H31="",$I31=""),"",$I31-$H31)</f>
        <v/>
      </c>
      <c r="M31" s="19" t="str">
        <f aca="true">IF(OR($E31="",$C31="Done"),"",TODAY()-$E31)</f>
        <v/>
      </c>
      <c r="N31" s="20" t="str">
        <f aca="false">IF($A31="","",IF(AND($C31="Blocked",$G31=""),"No unblock date. Nobody owns this one.",IF(AND(ISNUMBER($K31),$K31&gt;Thresholds!$B$8),"Blocked "&amp;$K31&amp;" days. That is a decision, not a block.",IF(AND(ISNUMBER($J31),$J31&gt;=Thresholds!$B$7,$C31&lt;&gt;"Done"),"Carried "&amp;$J31&amp;" weeks. Wrong scope, or unowned.",IF(AND(ISNUMBER($M31),$M31&gt;Thresholds!$B$10),"Silent "&amp;$M31&amp;" days. Quietly dying.",IF(AND(ISNUMBER($L31),$L31&gt;Thresholds!$B$9),"Recorded "&amp;$L31&amp;" days late. The board is lagging.",""))))))</f>
        <v/>
      </c>
    </row>
    <row r="32" customFormat="false" ht="19.5" hidden="false" customHeight="true" outlineLevel="0" collapsed="false">
      <c r="A32" s="17"/>
      <c r="B32" s="17"/>
      <c r="C32" s="17"/>
      <c r="D32" s="18"/>
      <c r="E32" s="18"/>
      <c r="F32" s="18"/>
      <c r="G32" s="18"/>
      <c r="H32" s="18"/>
      <c r="I32" s="18"/>
      <c r="J32" s="19" t="str">
        <f aca="true">IF($D32="","",IF($H32&lt;&gt;"",ROUNDDOWN(($H32-$D32)/7,0),ROUNDDOWN((TODAY()-$D32)/7,0)))</f>
        <v/>
      </c>
      <c r="K32" s="19" t="str">
        <f aca="true">IF(OR($C32&lt;&gt;"Blocked",$F32=""),"",TODAY()-$F32)</f>
        <v/>
      </c>
      <c r="L32" s="19" t="str">
        <f aca="false">IF(OR($H32="",$I32=""),"",$I32-$H32)</f>
        <v/>
      </c>
      <c r="M32" s="19" t="str">
        <f aca="true">IF(OR($E32="",$C32="Done"),"",TODAY()-$E32)</f>
        <v/>
      </c>
      <c r="N32" s="20" t="str">
        <f aca="false">IF($A32="","",IF(AND($C32="Blocked",$G32=""),"No unblock date. Nobody owns this one.",IF(AND(ISNUMBER($K32),$K32&gt;Thresholds!$B$8),"Blocked "&amp;$K32&amp;" days. That is a decision, not a block.",IF(AND(ISNUMBER($J32),$J32&gt;=Thresholds!$B$7,$C32&lt;&gt;"Done"),"Carried "&amp;$J32&amp;" weeks. Wrong scope, or unowned.",IF(AND(ISNUMBER($M32),$M32&gt;Thresholds!$B$10),"Silent "&amp;$M32&amp;" days. Quietly dying.",IF(AND(ISNUMBER($L32),$L32&gt;Thresholds!$B$9),"Recorded "&amp;$L32&amp;" days late. The board is lagging.",""))))))</f>
        <v/>
      </c>
    </row>
    <row r="33" customFormat="false" ht="19.5" hidden="false" customHeight="true" outlineLevel="0" collapsed="false">
      <c r="A33" s="17"/>
      <c r="B33" s="17"/>
      <c r="C33" s="17"/>
      <c r="D33" s="18"/>
      <c r="E33" s="18"/>
      <c r="F33" s="18"/>
      <c r="G33" s="18"/>
      <c r="H33" s="18"/>
      <c r="I33" s="18"/>
      <c r="J33" s="19" t="str">
        <f aca="true">IF($D33="","",IF($H33&lt;&gt;"",ROUNDDOWN(($H33-$D33)/7,0),ROUNDDOWN((TODAY()-$D33)/7,0)))</f>
        <v/>
      </c>
      <c r="K33" s="19" t="str">
        <f aca="true">IF(OR($C33&lt;&gt;"Blocked",$F33=""),"",TODAY()-$F33)</f>
        <v/>
      </c>
      <c r="L33" s="19" t="str">
        <f aca="false">IF(OR($H33="",$I33=""),"",$I33-$H33)</f>
        <v/>
      </c>
      <c r="M33" s="19" t="str">
        <f aca="true">IF(OR($E33="",$C33="Done"),"",TODAY()-$E33)</f>
        <v/>
      </c>
      <c r="N33" s="20" t="str">
        <f aca="false">IF($A33="","",IF(AND($C33="Blocked",$G33=""),"No unblock date. Nobody owns this one.",IF(AND(ISNUMBER($K33),$K33&gt;Thresholds!$B$8),"Blocked "&amp;$K33&amp;" days. That is a decision, not a block.",IF(AND(ISNUMBER($J33),$J33&gt;=Thresholds!$B$7,$C33&lt;&gt;"Done"),"Carried "&amp;$J33&amp;" weeks. Wrong scope, or unowned.",IF(AND(ISNUMBER($M33),$M33&gt;Thresholds!$B$10),"Silent "&amp;$M33&amp;" days. Quietly dying.",IF(AND(ISNUMBER($L33),$L33&gt;Thresholds!$B$9),"Recorded "&amp;$L33&amp;" days late. The board is lagging.",""))))))</f>
        <v/>
      </c>
    </row>
    <row r="34" customFormat="false" ht="19.5" hidden="false" customHeight="true" outlineLevel="0" collapsed="false">
      <c r="A34" s="17"/>
      <c r="B34" s="17"/>
      <c r="C34" s="17"/>
      <c r="D34" s="18"/>
      <c r="E34" s="18"/>
      <c r="F34" s="18"/>
      <c r="G34" s="18"/>
      <c r="H34" s="18"/>
      <c r="I34" s="18"/>
      <c r="J34" s="19" t="str">
        <f aca="true">IF($D34="","",IF($H34&lt;&gt;"",ROUNDDOWN(($H34-$D34)/7,0),ROUNDDOWN((TODAY()-$D34)/7,0)))</f>
        <v/>
      </c>
      <c r="K34" s="19" t="str">
        <f aca="true">IF(OR($C34&lt;&gt;"Blocked",$F34=""),"",TODAY()-$F34)</f>
        <v/>
      </c>
      <c r="L34" s="19" t="str">
        <f aca="false">IF(OR($H34="",$I34=""),"",$I34-$H34)</f>
        <v/>
      </c>
      <c r="M34" s="19" t="str">
        <f aca="true">IF(OR($E34="",$C34="Done"),"",TODAY()-$E34)</f>
        <v/>
      </c>
      <c r="N34" s="20" t="str">
        <f aca="false">IF($A34="","",IF(AND($C34="Blocked",$G34=""),"No unblock date. Nobody owns this one.",IF(AND(ISNUMBER($K34),$K34&gt;Thresholds!$B$8),"Blocked "&amp;$K34&amp;" days. That is a decision, not a block.",IF(AND(ISNUMBER($J34),$J34&gt;=Thresholds!$B$7,$C34&lt;&gt;"Done"),"Carried "&amp;$J34&amp;" weeks. Wrong scope, or unowned.",IF(AND(ISNUMBER($M34),$M34&gt;Thresholds!$B$10),"Silent "&amp;$M34&amp;" days. Quietly dying.",IF(AND(ISNUMBER($L34),$L34&gt;Thresholds!$B$9),"Recorded "&amp;$L34&amp;" days late. The board is lagging.",""))))))</f>
        <v/>
      </c>
    </row>
    <row r="35" customFormat="false" ht="19.5" hidden="false" customHeight="true" outlineLevel="0" collapsed="false">
      <c r="A35" s="17"/>
      <c r="B35" s="17"/>
      <c r="C35" s="17"/>
      <c r="D35" s="18"/>
      <c r="E35" s="18"/>
      <c r="F35" s="18"/>
      <c r="G35" s="18"/>
      <c r="H35" s="18"/>
      <c r="I35" s="18"/>
      <c r="J35" s="19" t="str">
        <f aca="true">IF($D35="","",IF($H35&lt;&gt;"",ROUNDDOWN(($H35-$D35)/7,0),ROUNDDOWN((TODAY()-$D35)/7,0)))</f>
        <v/>
      </c>
      <c r="K35" s="19" t="str">
        <f aca="true">IF(OR($C35&lt;&gt;"Blocked",$F35=""),"",TODAY()-$F35)</f>
        <v/>
      </c>
      <c r="L35" s="19" t="str">
        <f aca="false">IF(OR($H35="",$I35=""),"",$I35-$H35)</f>
        <v/>
      </c>
      <c r="M35" s="19" t="str">
        <f aca="true">IF(OR($E35="",$C35="Done"),"",TODAY()-$E35)</f>
        <v/>
      </c>
      <c r="N35" s="20" t="str">
        <f aca="false">IF($A35="","",IF(AND($C35="Blocked",$G35=""),"No unblock date. Nobody owns this one.",IF(AND(ISNUMBER($K35),$K35&gt;Thresholds!$B$8),"Blocked "&amp;$K35&amp;" days. That is a decision, not a block.",IF(AND(ISNUMBER($J35),$J35&gt;=Thresholds!$B$7,$C35&lt;&gt;"Done"),"Carried "&amp;$J35&amp;" weeks. Wrong scope, or unowned.",IF(AND(ISNUMBER($M35),$M35&gt;Thresholds!$B$10),"Silent "&amp;$M35&amp;" days. Quietly dying.",IF(AND(ISNUMBER($L35),$L35&gt;Thresholds!$B$9),"Recorded "&amp;$L35&amp;" days late. The board is lagging.",""))))))</f>
        <v/>
      </c>
    </row>
    <row r="36" customFormat="false" ht="19.5" hidden="false" customHeight="true" outlineLevel="0" collapsed="false">
      <c r="A36" s="17"/>
      <c r="B36" s="17"/>
      <c r="C36" s="17"/>
      <c r="D36" s="18"/>
      <c r="E36" s="18"/>
      <c r="F36" s="18"/>
      <c r="G36" s="18"/>
      <c r="H36" s="18"/>
      <c r="I36" s="18"/>
      <c r="J36" s="19" t="str">
        <f aca="true">IF($D36="","",IF($H36&lt;&gt;"",ROUNDDOWN(($H36-$D36)/7,0),ROUNDDOWN((TODAY()-$D36)/7,0)))</f>
        <v/>
      </c>
      <c r="K36" s="19" t="str">
        <f aca="true">IF(OR($C36&lt;&gt;"Blocked",$F36=""),"",TODAY()-$F36)</f>
        <v/>
      </c>
      <c r="L36" s="19" t="str">
        <f aca="false">IF(OR($H36="",$I36=""),"",$I36-$H36)</f>
        <v/>
      </c>
      <c r="M36" s="19" t="str">
        <f aca="true">IF(OR($E36="",$C36="Done"),"",TODAY()-$E36)</f>
        <v/>
      </c>
      <c r="N36" s="20" t="str">
        <f aca="false">IF($A36="","",IF(AND($C36="Blocked",$G36=""),"No unblock date. Nobody owns this one.",IF(AND(ISNUMBER($K36),$K36&gt;Thresholds!$B$8),"Blocked "&amp;$K36&amp;" days. That is a decision, not a block.",IF(AND(ISNUMBER($J36),$J36&gt;=Thresholds!$B$7,$C36&lt;&gt;"Done"),"Carried "&amp;$J36&amp;" weeks. Wrong scope, or unowned.",IF(AND(ISNUMBER($M36),$M36&gt;Thresholds!$B$10),"Silent "&amp;$M36&amp;" days. Quietly dying.",IF(AND(ISNUMBER($L36),$L36&gt;Thresholds!$B$9),"Recorded "&amp;$L36&amp;" days late. The board is lagging.",""))))))</f>
        <v/>
      </c>
    </row>
    <row r="37" customFormat="false" ht="19.5" hidden="false" customHeight="true" outlineLevel="0" collapsed="false">
      <c r="A37" s="17"/>
      <c r="B37" s="17"/>
      <c r="C37" s="17"/>
      <c r="D37" s="18"/>
      <c r="E37" s="18"/>
      <c r="F37" s="18"/>
      <c r="G37" s="18"/>
      <c r="H37" s="18"/>
      <c r="I37" s="18"/>
      <c r="J37" s="19" t="str">
        <f aca="true">IF($D37="","",IF($H37&lt;&gt;"",ROUNDDOWN(($H37-$D37)/7,0),ROUNDDOWN((TODAY()-$D37)/7,0)))</f>
        <v/>
      </c>
      <c r="K37" s="19" t="str">
        <f aca="true">IF(OR($C37&lt;&gt;"Blocked",$F37=""),"",TODAY()-$F37)</f>
        <v/>
      </c>
      <c r="L37" s="19" t="str">
        <f aca="false">IF(OR($H37="",$I37=""),"",$I37-$H37)</f>
        <v/>
      </c>
      <c r="M37" s="19" t="str">
        <f aca="true">IF(OR($E37="",$C37="Done"),"",TODAY()-$E37)</f>
        <v/>
      </c>
      <c r="N37" s="20" t="str">
        <f aca="false">IF($A37="","",IF(AND($C37="Blocked",$G37=""),"No unblock date. Nobody owns this one.",IF(AND(ISNUMBER($K37),$K37&gt;Thresholds!$B$8),"Blocked "&amp;$K37&amp;" days. That is a decision, not a block.",IF(AND(ISNUMBER($J37),$J37&gt;=Thresholds!$B$7,$C37&lt;&gt;"Done"),"Carried "&amp;$J37&amp;" weeks. Wrong scope, or unowned.",IF(AND(ISNUMBER($M37),$M37&gt;Thresholds!$B$10),"Silent "&amp;$M37&amp;" days. Quietly dying.",IF(AND(ISNUMBER($L37),$L37&gt;Thresholds!$B$9),"Recorded "&amp;$L37&amp;" days late. The board is lagging.",""))))))</f>
        <v/>
      </c>
    </row>
    <row r="38" customFormat="false" ht="19.5" hidden="false" customHeight="true" outlineLevel="0" collapsed="false">
      <c r="A38" s="17"/>
      <c r="B38" s="17"/>
      <c r="C38" s="17"/>
      <c r="D38" s="18"/>
      <c r="E38" s="18"/>
      <c r="F38" s="18"/>
      <c r="G38" s="18"/>
      <c r="H38" s="18"/>
      <c r="I38" s="18"/>
      <c r="J38" s="19" t="str">
        <f aca="true">IF($D38="","",IF($H38&lt;&gt;"",ROUNDDOWN(($H38-$D38)/7,0),ROUNDDOWN((TODAY()-$D38)/7,0)))</f>
        <v/>
      </c>
      <c r="K38" s="19" t="str">
        <f aca="true">IF(OR($C38&lt;&gt;"Blocked",$F38=""),"",TODAY()-$F38)</f>
        <v/>
      </c>
      <c r="L38" s="19" t="str">
        <f aca="false">IF(OR($H38="",$I38=""),"",$I38-$H38)</f>
        <v/>
      </c>
      <c r="M38" s="19" t="str">
        <f aca="true">IF(OR($E38="",$C38="Done"),"",TODAY()-$E38)</f>
        <v/>
      </c>
      <c r="N38" s="20" t="str">
        <f aca="false">IF($A38="","",IF(AND($C38="Blocked",$G38=""),"No unblock date. Nobody owns this one.",IF(AND(ISNUMBER($K38),$K38&gt;Thresholds!$B$8),"Blocked "&amp;$K38&amp;" days. That is a decision, not a block.",IF(AND(ISNUMBER($J38),$J38&gt;=Thresholds!$B$7,$C38&lt;&gt;"Done"),"Carried "&amp;$J38&amp;" weeks. Wrong scope, or unowned.",IF(AND(ISNUMBER($M38),$M38&gt;Thresholds!$B$10),"Silent "&amp;$M38&amp;" days. Quietly dying.",IF(AND(ISNUMBER($L38),$L38&gt;Thresholds!$B$9),"Recorded "&amp;$L38&amp;" days late. The board is lagging.",""))))))</f>
        <v/>
      </c>
    </row>
    <row r="39" customFormat="false" ht="19.5" hidden="false" customHeight="true" outlineLevel="0" collapsed="false">
      <c r="A39" s="17"/>
      <c r="B39" s="17"/>
      <c r="C39" s="17"/>
      <c r="D39" s="18"/>
      <c r="E39" s="18"/>
      <c r="F39" s="18"/>
      <c r="G39" s="18"/>
      <c r="H39" s="18"/>
      <c r="I39" s="18"/>
      <c r="J39" s="19" t="str">
        <f aca="true">IF($D39="","",IF($H39&lt;&gt;"",ROUNDDOWN(($H39-$D39)/7,0),ROUNDDOWN((TODAY()-$D39)/7,0)))</f>
        <v/>
      </c>
      <c r="K39" s="19" t="str">
        <f aca="true">IF(OR($C39&lt;&gt;"Blocked",$F39=""),"",TODAY()-$F39)</f>
        <v/>
      </c>
      <c r="L39" s="19" t="str">
        <f aca="false">IF(OR($H39="",$I39=""),"",$I39-$H39)</f>
        <v/>
      </c>
      <c r="M39" s="19" t="str">
        <f aca="true">IF(OR($E39="",$C39="Done"),"",TODAY()-$E39)</f>
        <v/>
      </c>
      <c r="N39" s="20" t="str">
        <f aca="false">IF($A39="","",IF(AND($C39="Blocked",$G39=""),"No unblock date. Nobody owns this one.",IF(AND(ISNUMBER($K39),$K39&gt;Thresholds!$B$8),"Blocked "&amp;$K39&amp;" days. That is a decision, not a block.",IF(AND(ISNUMBER($J39),$J39&gt;=Thresholds!$B$7,$C39&lt;&gt;"Done"),"Carried "&amp;$J39&amp;" weeks. Wrong scope, or unowned.",IF(AND(ISNUMBER($M39),$M39&gt;Thresholds!$B$10),"Silent "&amp;$M39&amp;" days. Quietly dying.",IF(AND(ISNUMBER($L39),$L39&gt;Thresholds!$B$9),"Recorded "&amp;$L39&amp;" days late. The board is lagging.",""))))))</f>
        <v/>
      </c>
    </row>
    <row r="40" customFormat="false" ht="19.5" hidden="false" customHeight="true" outlineLevel="0" collapsed="false">
      <c r="A40" s="17"/>
      <c r="B40" s="17"/>
      <c r="C40" s="17"/>
      <c r="D40" s="18"/>
      <c r="E40" s="18"/>
      <c r="F40" s="18"/>
      <c r="G40" s="18"/>
      <c r="H40" s="18"/>
      <c r="I40" s="18"/>
      <c r="J40" s="19" t="str">
        <f aca="true">IF($D40="","",IF($H40&lt;&gt;"",ROUNDDOWN(($H40-$D40)/7,0),ROUNDDOWN((TODAY()-$D40)/7,0)))</f>
        <v/>
      </c>
      <c r="K40" s="19" t="str">
        <f aca="true">IF(OR($C40&lt;&gt;"Blocked",$F40=""),"",TODAY()-$F40)</f>
        <v/>
      </c>
      <c r="L40" s="19" t="str">
        <f aca="false">IF(OR($H40="",$I40=""),"",$I40-$H40)</f>
        <v/>
      </c>
      <c r="M40" s="19" t="str">
        <f aca="true">IF(OR($E40="",$C40="Done"),"",TODAY()-$E40)</f>
        <v/>
      </c>
      <c r="N40" s="20" t="str">
        <f aca="false">IF($A40="","",IF(AND($C40="Blocked",$G40=""),"No unblock date. Nobody owns this one.",IF(AND(ISNUMBER($K40),$K40&gt;Thresholds!$B$8),"Blocked "&amp;$K40&amp;" days. That is a decision, not a block.",IF(AND(ISNUMBER($J40),$J40&gt;=Thresholds!$B$7,$C40&lt;&gt;"Done"),"Carried "&amp;$J40&amp;" weeks. Wrong scope, or unowned.",IF(AND(ISNUMBER($M40),$M40&gt;Thresholds!$B$10),"Silent "&amp;$M40&amp;" days. Quietly dying.",IF(AND(ISNUMBER($L40),$L40&gt;Thresholds!$B$9),"Recorded "&amp;$L40&amp;" days late. The board is lagging.",""))))))</f>
        <v/>
      </c>
    </row>
    <row r="41" customFormat="false" ht="19.5" hidden="false" customHeight="true" outlineLevel="0" collapsed="false">
      <c r="A41" s="17"/>
      <c r="B41" s="17"/>
      <c r="C41" s="17"/>
      <c r="D41" s="18"/>
      <c r="E41" s="18"/>
      <c r="F41" s="18"/>
      <c r="G41" s="18"/>
      <c r="H41" s="18"/>
      <c r="I41" s="18"/>
      <c r="J41" s="19" t="str">
        <f aca="true">IF($D41="","",IF($H41&lt;&gt;"",ROUNDDOWN(($H41-$D41)/7,0),ROUNDDOWN((TODAY()-$D41)/7,0)))</f>
        <v/>
      </c>
      <c r="K41" s="19" t="str">
        <f aca="true">IF(OR($C41&lt;&gt;"Blocked",$F41=""),"",TODAY()-$F41)</f>
        <v/>
      </c>
      <c r="L41" s="19" t="str">
        <f aca="false">IF(OR($H41="",$I41=""),"",$I41-$H41)</f>
        <v/>
      </c>
      <c r="M41" s="19" t="str">
        <f aca="true">IF(OR($E41="",$C41="Done"),"",TODAY()-$E41)</f>
        <v/>
      </c>
      <c r="N41" s="20" t="str">
        <f aca="false">IF($A41="","",IF(AND($C41="Blocked",$G41=""),"No unblock date. Nobody owns this one.",IF(AND(ISNUMBER($K41),$K41&gt;Thresholds!$B$8),"Blocked "&amp;$K41&amp;" days. That is a decision, not a block.",IF(AND(ISNUMBER($J41),$J41&gt;=Thresholds!$B$7,$C41&lt;&gt;"Done"),"Carried "&amp;$J41&amp;" weeks. Wrong scope, or unowned.",IF(AND(ISNUMBER($M41),$M41&gt;Thresholds!$B$10),"Silent "&amp;$M41&amp;" days. Quietly dying.",IF(AND(ISNUMBER($L41),$L41&gt;Thresholds!$B$9),"Recorded "&amp;$L41&amp;" days late. The board is lagging.",""))))))</f>
        <v/>
      </c>
    </row>
    <row r="42" customFormat="false" ht="19.5" hidden="false" customHeight="true" outlineLevel="0" collapsed="false">
      <c r="A42" s="17"/>
      <c r="B42" s="17"/>
      <c r="C42" s="17"/>
      <c r="D42" s="18"/>
      <c r="E42" s="18"/>
      <c r="F42" s="18"/>
      <c r="G42" s="18"/>
      <c r="H42" s="18"/>
      <c r="I42" s="18"/>
      <c r="J42" s="19" t="str">
        <f aca="true">IF($D42="","",IF($H42&lt;&gt;"",ROUNDDOWN(($H42-$D42)/7,0),ROUNDDOWN((TODAY()-$D42)/7,0)))</f>
        <v/>
      </c>
      <c r="K42" s="19" t="str">
        <f aca="true">IF(OR($C42&lt;&gt;"Blocked",$F42=""),"",TODAY()-$F42)</f>
        <v/>
      </c>
      <c r="L42" s="19" t="str">
        <f aca="false">IF(OR($H42="",$I42=""),"",$I42-$H42)</f>
        <v/>
      </c>
      <c r="M42" s="19" t="str">
        <f aca="true">IF(OR($E42="",$C42="Done"),"",TODAY()-$E42)</f>
        <v/>
      </c>
      <c r="N42" s="20" t="str">
        <f aca="false">IF($A42="","",IF(AND($C42="Blocked",$G42=""),"No unblock date. Nobody owns this one.",IF(AND(ISNUMBER($K42),$K42&gt;Thresholds!$B$8),"Blocked "&amp;$K42&amp;" days. That is a decision, not a block.",IF(AND(ISNUMBER($J42),$J42&gt;=Thresholds!$B$7,$C42&lt;&gt;"Done"),"Carried "&amp;$J42&amp;" weeks. Wrong scope, or unowned.",IF(AND(ISNUMBER($M42),$M42&gt;Thresholds!$B$10),"Silent "&amp;$M42&amp;" days. Quietly dying.",IF(AND(ISNUMBER($L42),$L42&gt;Thresholds!$B$9),"Recorded "&amp;$L42&amp;" days late. The board is lagging.",""))))))</f>
        <v/>
      </c>
    </row>
    <row r="43" customFormat="false" ht="19.5" hidden="false" customHeight="true" outlineLevel="0" collapsed="false">
      <c r="A43" s="17"/>
      <c r="B43" s="17"/>
      <c r="C43" s="17"/>
      <c r="D43" s="18"/>
      <c r="E43" s="18"/>
      <c r="F43" s="18"/>
      <c r="G43" s="18"/>
      <c r="H43" s="18"/>
      <c r="I43" s="18"/>
      <c r="J43" s="19" t="str">
        <f aca="true">IF($D43="","",IF($H43&lt;&gt;"",ROUNDDOWN(($H43-$D43)/7,0),ROUNDDOWN((TODAY()-$D43)/7,0)))</f>
        <v/>
      </c>
      <c r="K43" s="19" t="str">
        <f aca="true">IF(OR($C43&lt;&gt;"Blocked",$F43=""),"",TODAY()-$F43)</f>
        <v/>
      </c>
      <c r="L43" s="19" t="str">
        <f aca="false">IF(OR($H43="",$I43=""),"",$I43-$H43)</f>
        <v/>
      </c>
      <c r="M43" s="19" t="str">
        <f aca="true">IF(OR($E43="",$C43="Done"),"",TODAY()-$E43)</f>
        <v/>
      </c>
      <c r="N43" s="20" t="str">
        <f aca="false">IF($A43="","",IF(AND($C43="Blocked",$G43=""),"No unblock date. Nobody owns this one.",IF(AND(ISNUMBER($K43),$K43&gt;Thresholds!$B$8),"Blocked "&amp;$K43&amp;" days. That is a decision, not a block.",IF(AND(ISNUMBER($J43),$J43&gt;=Thresholds!$B$7,$C43&lt;&gt;"Done"),"Carried "&amp;$J43&amp;" weeks. Wrong scope, or unowned.",IF(AND(ISNUMBER($M43),$M43&gt;Thresholds!$B$10),"Silent "&amp;$M43&amp;" days. Quietly dying.",IF(AND(ISNUMBER($L43),$L43&gt;Thresholds!$B$9),"Recorded "&amp;$L43&amp;" days late. The board is lagging.",""))))))</f>
        <v/>
      </c>
    </row>
    <row r="44" customFormat="false" ht="19.5" hidden="false" customHeight="true" outlineLevel="0" collapsed="false">
      <c r="A44" s="17"/>
      <c r="B44" s="17"/>
      <c r="C44" s="17"/>
      <c r="D44" s="18"/>
      <c r="E44" s="18"/>
      <c r="F44" s="18"/>
      <c r="G44" s="18"/>
      <c r="H44" s="18"/>
      <c r="I44" s="18"/>
      <c r="J44" s="19" t="str">
        <f aca="true">IF($D44="","",IF($H44&lt;&gt;"",ROUNDDOWN(($H44-$D44)/7,0),ROUNDDOWN((TODAY()-$D44)/7,0)))</f>
        <v/>
      </c>
      <c r="K44" s="19" t="str">
        <f aca="true">IF(OR($C44&lt;&gt;"Blocked",$F44=""),"",TODAY()-$F44)</f>
        <v/>
      </c>
      <c r="L44" s="19" t="str">
        <f aca="false">IF(OR($H44="",$I44=""),"",$I44-$H44)</f>
        <v/>
      </c>
      <c r="M44" s="19" t="str">
        <f aca="true">IF(OR($E44="",$C44="Done"),"",TODAY()-$E44)</f>
        <v/>
      </c>
      <c r="N44" s="20" t="str">
        <f aca="false">IF($A44="","",IF(AND($C44="Blocked",$G44=""),"No unblock date. Nobody owns this one.",IF(AND(ISNUMBER($K44),$K44&gt;Thresholds!$B$8),"Blocked "&amp;$K44&amp;" days. That is a decision, not a block.",IF(AND(ISNUMBER($J44),$J44&gt;=Thresholds!$B$7,$C44&lt;&gt;"Done"),"Carried "&amp;$J44&amp;" weeks. Wrong scope, or unowned.",IF(AND(ISNUMBER($M44),$M44&gt;Thresholds!$B$10),"Silent "&amp;$M44&amp;" days. Quietly dying.",IF(AND(ISNUMBER($L44),$L44&gt;Thresholds!$B$9),"Recorded "&amp;$L44&amp;" days late. The board is lagging.",""))))))</f>
        <v/>
      </c>
    </row>
    <row r="45" customFormat="false" ht="19.5" hidden="false" customHeight="true" outlineLevel="0" collapsed="false">
      <c r="A45" s="17"/>
      <c r="B45" s="17"/>
      <c r="C45" s="17"/>
      <c r="D45" s="18"/>
      <c r="E45" s="18"/>
      <c r="F45" s="18"/>
      <c r="G45" s="18"/>
      <c r="H45" s="18"/>
      <c r="I45" s="18"/>
      <c r="J45" s="19" t="str">
        <f aca="true">IF($D45="","",IF($H45&lt;&gt;"",ROUNDDOWN(($H45-$D45)/7,0),ROUNDDOWN((TODAY()-$D45)/7,0)))</f>
        <v/>
      </c>
      <c r="K45" s="19" t="str">
        <f aca="true">IF(OR($C45&lt;&gt;"Blocked",$F45=""),"",TODAY()-$F45)</f>
        <v/>
      </c>
      <c r="L45" s="19" t="str">
        <f aca="false">IF(OR($H45="",$I45=""),"",$I45-$H45)</f>
        <v/>
      </c>
      <c r="M45" s="19" t="str">
        <f aca="true">IF(OR($E45="",$C45="Done"),"",TODAY()-$E45)</f>
        <v/>
      </c>
      <c r="N45" s="20" t="str">
        <f aca="false">IF($A45="","",IF(AND($C45="Blocked",$G45=""),"No unblock date. Nobody owns this one.",IF(AND(ISNUMBER($K45),$K45&gt;Thresholds!$B$8),"Blocked "&amp;$K45&amp;" days. That is a decision, not a block.",IF(AND(ISNUMBER($J45),$J45&gt;=Thresholds!$B$7,$C45&lt;&gt;"Done"),"Carried "&amp;$J45&amp;" weeks. Wrong scope, or unowned.",IF(AND(ISNUMBER($M45),$M45&gt;Thresholds!$B$10),"Silent "&amp;$M45&amp;" days. Quietly dying.",IF(AND(ISNUMBER($L45),$L45&gt;Thresholds!$B$9),"Recorded "&amp;$L45&amp;" days late. The board is lagging.",""))))))</f>
        <v/>
      </c>
    </row>
    <row r="46" customFormat="false" ht="19.5" hidden="false" customHeight="true" outlineLevel="0" collapsed="false">
      <c r="A46" s="17"/>
      <c r="B46" s="17"/>
      <c r="C46" s="17"/>
      <c r="D46" s="18"/>
      <c r="E46" s="18"/>
      <c r="F46" s="18"/>
      <c r="G46" s="18"/>
      <c r="H46" s="18"/>
      <c r="I46" s="18"/>
      <c r="J46" s="19" t="str">
        <f aca="true">IF($D46="","",IF($H46&lt;&gt;"",ROUNDDOWN(($H46-$D46)/7,0),ROUNDDOWN((TODAY()-$D46)/7,0)))</f>
        <v/>
      </c>
      <c r="K46" s="19" t="str">
        <f aca="true">IF(OR($C46&lt;&gt;"Blocked",$F46=""),"",TODAY()-$F46)</f>
        <v/>
      </c>
      <c r="L46" s="19" t="str">
        <f aca="false">IF(OR($H46="",$I46=""),"",$I46-$H46)</f>
        <v/>
      </c>
      <c r="M46" s="19" t="str">
        <f aca="true">IF(OR($E46="",$C46="Done"),"",TODAY()-$E46)</f>
        <v/>
      </c>
      <c r="N46" s="20" t="str">
        <f aca="false">IF($A46="","",IF(AND($C46="Blocked",$G46=""),"No unblock date. Nobody owns this one.",IF(AND(ISNUMBER($K46),$K46&gt;Thresholds!$B$8),"Blocked "&amp;$K46&amp;" days. That is a decision, not a block.",IF(AND(ISNUMBER($J46),$J46&gt;=Thresholds!$B$7,$C46&lt;&gt;"Done"),"Carried "&amp;$J46&amp;" weeks. Wrong scope, or unowned.",IF(AND(ISNUMBER($M46),$M46&gt;Thresholds!$B$10),"Silent "&amp;$M46&amp;" days. Quietly dying.",IF(AND(ISNUMBER($L46),$L46&gt;Thresholds!$B$9),"Recorded "&amp;$L46&amp;" days late. The board is lagging.",""))))))</f>
        <v/>
      </c>
    </row>
    <row r="47" customFormat="false" ht="19.5" hidden="false" customHeight="true" outlineLevel="0" collapsed="false">
      <c r="A47" s="17"/>
      <c r="B47" s="17"/>
      <c r="C47" s="17"/>
      <c r="D47" s="18"/>
      <c r="E47" s="18"/>
      <c r="F47" s="18"/>
      <c r="G47" s="18"/>
      <c r="H47" s="18"/>
      <c r="I47" s="18"/>
      <c r="J47" s="19" t="str">
        <f aca="true">IF($D47="","",IF($H47&lt;&gt;"",ROUNDDOWN(($H47-$D47)/7,0),ROUNDDOWN((TODAY()-$D47)/7,0)))</f>
        <v/>
      </c>
      <c r="K47" s="19" t="str">
        <f aca="true">IF(OR($C47&lt;&gt;"Blocked",$F47=""),"",TODAY()-$F47)</f>
        <v/>
      </c>
      <c r="L47" s="19" t="str">
        <f aca="false">IF(OR($H47="",$I47=""),"",$I47-$H47)</f>
        <v/>
      </c>
      <c r="M47" s="19" t="str">
        <f aca="true">IF(OR($E47="",$C47="Done"),"",TODAY()-$E47)</f>
        <v/>
      </c>
      <c r="N47" s="20" t="str">
        <f aca="false">IF($A47="","",IF(AND($C47="Blocked",$G47=""),"No unblock date. Nobody owns this one.",IF(AND(ISNUMBER($K47),$K47&gt;Thresholds!$B$8),"Blocked "&amp;$K47&amp;" days. That is a decision, not a block.",IF(AND(ISNUMBER($J47),$J47&gt;=Thresholds!$B$7,$C47&lt;&gt;"Done"),"Carried "&amp;$J47&amp;" weeks. Wrong scope, or unowned.",IF(AND(ISNUMBER($M47),$M47&gt;Thresholds!$B$10),"Silent "&amp;$M47&amp;" days. Quietly dying.",IF(AND(ISNUMBER($L47),$L47&gt;Thresholds!$B$9),"Recorded "&amp;$L47&amp;" days late. The board is lagging.",""))))))</f>
        <v/>
      </c>
    </row>
    <row r="48" customFormat="false" ht="19.5" hidden="false" customHeight="true" outlineLevel="0" collapsed="false">
      <c r="A48" s="17"/>
      <c r="B48" s="17"/>
      <c r="C48" s="17"/>
      <c r="D48" s="18"/>
      <c r="E48" s="18"/>
      <c r="F48" s="18"/>
      <c r="G48" s="18"/>
      <c r="H48" s="18"/>
      <c r="I48" s="18"/>
      <c r="J48" s="19" t="str">
        <f aca="true">IF($D48="","",IF($H48&lt;&gt;"",ROUNDDOWN(($H48-$D48)/7,0),ROUNDDOWN((TODAY()-$D48)/7,0)))</f>
        <v/>
      </c>
      <c r="K48" s="19" t="str">
        <f aca="true">IF(OR($C48&lt;&gt;"Blocked",$F48=""),"",TODAY()-$F48)</f>
        <v/>
      </c>
      <c r="L48" s="19" t="str">
        <f aca="false">IF(OR($H48="",$I48=""),"",$I48-$H48)</f>
        <v/>
      </c>
      <c r="M48" s="19" t="str">
        <f aca="true">IF(OR($E48="",$C48="Done"),"",TODAY()-$E48)</f>
        <v/>
      </c>
      <c r="N48" s="20" t="str">
        <f aca="false">IF($A48="","",IF(AND($C48="Blocked",$G48=""),"No unblock date. Nobody owns this one.",IF(AND(ISNUMBER($K48),$K48&gt;Thresholds!$B$8),"Blocked "&amp;$K48&amp;" days. That is a decision, not a block.",IF(AND(ISNUMBER($J48),$J48&gt;=Thresholds!$B$7,$C48&lt;&gt;"Done"),"Carried "&amp;$J48&amp;" weeks. Wrong scope, or unowned.",IF(AND(ISNUMBER($M48),$M48&gt;Thresholds!$B$10),"Silent "&amp;$M48&amp;" days. Quietly dying.",IF(AND(ISNUMBER($L48),$L48&gt;Thresholds!$B$9),"Recorded "&amp;$L48&amp;" days late. The board is lagging.",""))))))</f>
        <v/>
      </c>
    </row>
    <row r="49" customFormat="false" ht="19.5" hidden="false" customHeight="true" outlineLevel="0" collapsed="false">
      <c r="A49" s="17"/>
      <c r="B49" s="17"/>
      <c r="C49" s="17"/>
      <c r="D49" s="18"/>
      <c r="E49" s="18"/>
      <c r="F49" s="18"/>
      <c r="G49" s="18"/>
      <c r="H49" s="18"/>
      <c r="I49" s="18"/>
      <c r="J49" s="19" t="str">
        <f aca="true">IF($D49="","",IF($H49&lt;&gt;"",ROUNDDOWN(($H49-$D49)/7,0),ROUNDDOWN((TODAY()-$D49)/7,0)))</f>
        <v/>
      </c>
      <c r="K49" s="19" t="str">
        <f aca="true">IF(OR($C49&lt;&gt;"Blocked",$F49=""),"",TODAY()-$F49)</f>
        <v/>
      </c>
      <c r="L49" s="19" t="str">
        <f aca="false">IF(OR($H49="",$I49=""),"",$I49-$H49)</f>
        <v/>
      </c>
      <c r="M49" s="19" t="str">
        <f aca="true">IF(OR($E49="",$C49="Done"),"",TODAY()-$E49)</f>
        <v/>
      </c>
      <c r="N49" s="20" t="str">
        <f aca="false">IF($A49="","",IF(AND($C49="Blocked",$G49=""),"No unblock date. Nobody owns this one.",IF(AND(ISNUMBER($K49),$K49&gt;Thresholds!$B$8),"Blocked "&amp;$K49&amp;" days. That is a decision, not a block.",IF(AND(ISNUMBER($J49),$J49&gt;=Thresholds!$B$7,$C49&lt;&gt;"Done"),"Carried "&amp;$J49&amp;" weeks. Wrong scope, or unowned.",IF(AND(ISNUMBER($M49),$M49&gt;Thresholds!$B$10),"Silent "&amp;$M49&amp;" days. Quietly dying.",IF(AND(ISNUMBER($L49),$L49&gt;Thresholds!$B$9),"Recorded "&amp;$L49&amp;" days late. The board is lagging.",""))))))</f>
        <v/>
      </c>
    </row>
    <row r="50" customFormat="false" ht="19.5" hidden="false" customHeight="true" outlineLevel="0" collapsed="false">
      <c r="A50" s="17"/>
      <c r="B50" s="17"/>
      <c r="C50" s="17"/>
      <c r="D50" s="18"/>
      <c r="E50" s="18"/>
      <c r="F50" s="18"/>
      <c r="G50" s="18"/>
      <c r="H50" s="18"/>
      <c r="I50" s="18"/>
      <c r="J50" s="19" t="str">
        <f aca="true">IF($D50="","",IF($H50&lt;&gt;"",ROUNDDOWN(($H50-$D50)/7,0),ROUNDDOWN((TODAY()-$D50)/7,0)))</f>
        <v/>
      </c>
      <c r="K50" s="19" t="str">
        <f aca="true">IF(OR($C50&lt;&gt;"Blocked",$F50=""),"",TODAY()-$F50)</f>
        <v/>
      </c>
      <c r="L50" s="19" t="str">
        <f aca="false">IF(OR($H50="",$I50=""),"",$I50-$H50)</f>
        <v/>
      </c>
      <c r="M50" s="19" t="str">
        <f aca="true">IF(OR($E50="",$C50="Done"),"",TODAY()-$E50)</f>
        <v/>
      </c>
      <c r="N50" s="20" t="str">
        <f aca="false">IF($A50="","",IF(AND($C50="Blocked",$G50=""),"No unblock date. Nobody owns this one.",IF(AND(ISNUMBER($K50),$K50&gt;Thresholds!$B$8),"Blocked "&amp;$K50&amp;" days. That is a decision, not a block.",IF(AND(ISNUMBER($J50),$J50&gt;=Thresholds!$B$7,$C50&lt;&gt;"Done"),"Carried "&amp;$J50&amp;" weeks. Wrong scope, or unowned.",IF(AND(ISNUMBER($M50),$M50&gt;Thresholds!$B$10),"Silent "&amp;$M50&amp;" days. Quietly dying.",IF(AND(ISNUMBER($L50),$L50&gt;Thresholds!$B$9),"Recorded "&amp;$L50&amp;" days late. The board is lagging.",""))))))</f>
        <v/>
      </c>
    </row>
    <row r="51" customFormat="false" ht="19.5" hidden="false" customHeight="true" outlineLevel="0" collapsed="false">
      <c r="A51" s="17"/>
      <c r="B51" s="17"/>
      <c r="C51" s="17"/>
      <c r="D51" s="18"/>
      <c r="E51" s="18"/>
      <c r="F51" s="18"/>
      <c r="G51" s="18"/>
      <c r="H51" s="18"/>
      <c r="I51" s="18"/>
      <c r="J51" s="19" t="str">
        <f aca="true">IF($D51="","",IF($H51&lt;&gt;"",ROUNDDOWN(($H51-$D51)/7,0),ROUNDDOWN((TODAY()-$D51)/7,0)))</f>
        <v/>
      </c>
      <c r="K51" s="19" t="str">
        <f aca="true">IF(OR($C51&lt;&gt;"Blocked",$F51=""),"",TODAY()-$F51)</f>
        <v/>
      </c>
      <c r="L51" s="19" t="str">
        <f aca="false">IF(OR($H51="",$I51=""),"",$I51-$H51)</f>
        <v/>
      </c>
      <c r="M51" s="19" t="str">
        <f aca="true">IF(OR($E51="",$C51="Done"),"",TODAY()-$E51)</f>
        <v/>
      </c>
      <c r="N51" s="20" t="str">
        <f aca="false">IF($A51="","",IF(AND($C51="Blocked",$G51=""),"No unblock date. Nobody owns this one.",IF(AND(ISNUMBER($K51),$K51&gt;Thresholds!$B$8),"Blocked "&amp;$K51&amp;" days. That is a decision, not a block.",IF(AND(ISNUMBER($J51),$J51&gt;=Thresholds!$B$7,$C51&lt;&gt;"Done"),"Carried "&amp;$J51&amp;" weeks. Wrong scope, or unowned.",IF(AND(ISNUMBER($M51),$M51&gt;Thresholds!$B$10),"Silent "&amp;$M51&amp;" days. Quietly dying.",IF(AND(ISNUMBER($L51),$L51&gt;Thresholds!$B$9),"Recorded "&amp;$L51&amp;" days late. The board is lagging.",""))))))</f>
        <v/>
      </c>
    </row>
    <row r="52" customFormat="false" ht="19.5" hidden="false" customHeight="true" outlineLevel="0" collapsed="false">
      <c r="A52" s="17"/>
      <c r="B52" s="17"/>
      <c r="C52" s="17"/>
      <c r="D52" s="18"/>
      <c r="E52" s="18"/>
      <c r="F52" s="18"/>
      <c r="G52" s="18"/>
      <c r="H52" s="18"/>
      <c r="I52" s="18"/>
      <c r="J52" s="19" t="str">
        <f aca="true">IF($D52="","",IF($H52&lt;&gt;"",ROUNDDOWN(($H52-$D52)/7,0),ROUNDDOWN((TODAY()-$D52)/7,0)))</f>
        <v/>
      </c>
      <c r="K52" s="19" t="str">
        <f aca="true">IF(OR($C52&lt;&gt;"Blocked",$F52=""),"",TODAY()-$F52)</f>
        <v/>
      </c>
      <c r="L52" s="19" t="str">
        <f aca="false">IF(OR($H52="",$I52=""),"",$I52-$H52)</f>
        <v/>
      </c>
      <c r="M52" s="19" t="str">
        <f aca="true">IF(OR($E52="",$C52="Done"),"",TODAY()-$E52)</f>
        <v/>
      </c>
      <c r="N52" s="20" t="str">
        <f aca="false">IF($A52="","",IF(AND($C52="Blocked",$G52=""),"No unblock date. Nobody owns this one.",IF(AND(ISNUMBER($K52),$K52&gt;Thresholds!$B$8),"Blocked "&amp;$K52&amp;" days. That is a decision, not a block.",IF(AND(ISNUMBER($J52),$J52&gt;=Thresholds!$B$7,$C52&lt;&gt;"Done"),"Carried "&amp;$J52&amp;" weeks. Wrong scope, or unowned.",IF(AND(ISNUMBER($M52),$M52&gt;Thresholds!$B$10),"Silent "&amp;$M52&amp;" days. Quietly dying.",IF(AND(ISNUMBER($L52),$L52&gt;Thresholds!$B$9),"Recorded "&amp;$L52&amp;" days late. The board is lagging.",""))))))</f>
        <v/>
      </c>
    </row>
    <row r="53" customFormat="false" ht="19.5" hidden="false" customHeight="true" outlineLevel="0" collapsed="false">
      <c r="A53" s="17"/>
      <c r="B53" s="17"/>
      <c r="C53" s="17"/>
      <c r="D53" s="18"/>
      <c r="E53" s="18"/>
      <c r="F53" s="18"/>
      <c r="G53" s="18"/>
      <c r="H53" s="18"/>
      <c r="I53" s="18"/>
      <c r="J53" s="19" t="str">
        <f aca="true">IF($D53="","",IF($H53&lt;&gt;"",ROUNDDOWN(($H53-$D53)/7,0),ROUNDDOWN((TODAY()-$D53)/7,0)))</f>
        <v/>
      </c>
      <c r="K53" s="19" t="str">
        <f aca="true">IF(OR($C53&lt;&gt;"Blocked",$F53=""),"",TODAY()-$F53)</f>
        <v/>
      </c>
      <c r="L53" s="19" t="str">
        <f aca="false">IF(OR($H53="",$I53=""),"",$I53-$H53)</f>
        <v/>
      </c>
      <c r="M53" s="19" t="str">
        <f aca="true">IF(OR($E53="",$C53="Done"),"",TODAY()-$E53)</f>
        <v/>
      </c>
      <c r="N53" s="20" t="str">
        <f aca="false">IF($A53="","",IF(AND($C53="Blocked",$G53=""),"No unblock date. Nobody owns this one.",IF(AND(ISNUMBER($K53),$K53&gt;Thresholds!$B$8),"Blocked "&amp;$K53&amp;" days. That is a decision, not a block.",IF(AND(ISNUMBER($J53),$J53&gt;=Thresholds!$B$7,$C53&lt;&gt;"Done"),"Carried "&amp;$J53&amp;" weeks. Wrong scope, or unowned.",IF(AND(ISNUMBER($M53),$M53&gt;Thresholds!$B$10),"Silent "&amp;$M53&amp;" days. Quietly dying.",IF(AND(ISNUMBER($L53),$L53&gt;Thresholds!$B$9),"Recorded "&amp;$L53&amp;" days late. The board is lagging.",""))))))</f>
        <v/>
      </c>
    </row>
    <row r="54" customFormat="false" ht="19.5" hidden="false" customHeight="true" outlineLevel="0" collapsed="false">
      <c r="A54" s="17"/>
      <c r="B54" s="17"/>
      <c r="C54" s="17"/>
      <c r="D54" s="18"/>
      <c r="E54" s="18"/>
      <c r="F54" s="18"/>
      <c r="G54" s="18"/>
      <c r="H54" s="18"/>
      <c r="I54" s="18"/>
      <c r="J54" s="19" t="str">
        <f aca="true">IF($D54="","",IF($H54&lt;&gt;"",ROUNDDOWN(($H54-$D54)/7,0),ROUNDDOWN((TODAY()-$D54)/7,0)))</f>
        <v/>
      </c>
      <c r="K54" s="19" t="str">
        <f aca="true">IF(OR($C54&lt;&gt;"Blocked",$F54=""),"",TODAY()-$F54)</f>
        <v/>
      </c>
      <c r="L54" s="19" t="str">
        <f aca="false">IF(OR($H54="",$I54=""),"",$I54-$H54)</f>
        <v/>
      </c>
      <c r="M54" s="19" t="str">
        <f aca="true">IF(OR($E54="",$C54="Done"),"",TODAY()-$E54)</f>
        <v/>
      </c>
      <c r="N54" s="20" t="str">
        <f aca="false">IF($A54="","",IF(AND($C54="Blocked",$G54=""),"No unblock date. Nobody owns this one.",IF(AND(ISNUMBER($K54),$K54&gt;Thresholds!$B$8),"Blocked "&amp;$K54&amp;" days. That is a decision, not a block.",IF(AND(ISNUMBER($J54),$J54&gt;=Thresholds!$B$7,$C54&lt;&gt;"Done"),"Carried "&amp;$J54&amp;" weeks. Wrong scope, or unowned.",IF(AND(ISNUMBER($M54),$M54&gt;Thresholds!$B$10),"Silent "&amp;$M54&amp;" days. Quietly dying.",IF(AND(ISNUMBER($L54),$L54&gt;Thresholds!$B$9),"Recorded "&amp;$L54&amp;" days late. The board is lagging.",""))))))</f>
        <v/>
      </c>
    </row>
    <row r="55" customFormat="false" ht="19.5" hidden="false" customHeight="true" outlineLevel="0" collapsed="false">
      <c r="A55" s="17"/>
      <c r="B55" s="17"/>
      <c r="C55" s="17"/>
      <c r="D55" s="18"/>
      <c r="E55" s="18"/>
      <c r="F55" s="18"/>
      <c r="G55" s="18"/>
      <c r="H55" s="18"/>
      <c r="I55" s="18"/>
      <c r="J55" s="19" t="str">
        <f aca="true">IF($D55="","",IF($H55&lt;&gt;"",ROUNDDOWN(($H55-$D55)/7,0),ROUNDDOWN((TODAY()-$D55)/7,0)))</f>
        <v/>
      </c>
      <c r="K55" s="19" t="str">
        <f aca="true">IF(OR($C55&lt;&gt;"Blocked",$F55=""),"",TODAY()-$F55)</f>
        <v/>
      </c>
      <c r="L55" s="19" t="str">
        <f aca="false">IF(OR($H55="",$I55=""),"",$I55-$H55)</f>
        <v/>
      </c>
      <c r="M55" s="19" t="str">
        <f aca="true">IF(OR($E55="",$C55="Done"),"",TODAY()-$E55)</f>
        <v/>
      </c>
      <c r="N55" s="20" t="str">
        <f aca="false">IF($A55="","",IF(AND($C55="Blocked",$G55=""),"No unblock date. Nobody owns this one.",IF(AND(ISNUMBER($K55),$K55&gt;Thresholds!$B$8),"Blocked "&amp;$K55&amp;" days. That is a decision, not a block.",IF(AND(ISNUMBER($J55),$J55&gt;=Thresholds!$B$7,$C55&lt;&gt;"Done"),"Carried "&amp;$J55&amp;" weeks. Wrong scope, or unowned.",IF(AND(ISNUMBER($M55),$M55&gt;Thresholds!$B$10),"Silent "&amp;$M55&amp;" days. Quietly dying.",IF(AND(ISNUMBER($L55),$L55&gt;Thresholds!$B$9),"Recorded "&amp;$L55&amp;" days late. The board is lagging.",""))))))</f>
        <v/>
      </c>
    </row>
    <row r="56" customFormat="false" ht="19.5" hidden="false" customHeight="true" outlineLevel="0" collapsed="false">
      <c r="A56" s="17"/>
      <c r="B56" s="17"/>
      <c r="C56" s="17"/>
      <c r="D56" s="18"/>
      <c r="E56" s="18"/>
      <c r="F56" s="18"/>
      <c r="G56" s="18"/>
      <c r="H56" s="18"/>
      <c r="I56" s="18"/>
      <c r="J56" s="19" t="str">
        <f aca="true">IF($D56="","",IF($H56&lt;&gt;"",ROUNDDOWN(($H56-$D56)/7,0),ROUNDDOWN((TODAY()-$D56)/7,0)))</f>
        <v/>
      </c>
      <c r="K56" s="19" t="str">
        <f aca="true">IF(OR($C56&lt;&gt;"Blocked",$F56=""),"",TODAY()-$F56)</f>
        <v/>
      </c>
      <c r="L56" s="19" t="str">
        <f aca="false">IF(OR($H56="",$I56=""),"",$I56-$H56)</f>
        <v/>
      </c>
      <c r="M56" s="19" t="str">
        <f aca="true">IF(OR($E56="",$C56="Done"),"",TODAY()-$E56)</f>
        <v/>
      </c>
      <c r="N56" s="20" t="str">
        <f aca="false">IF($A56="","",IF(AND($C56="Blocked",$G56=""),"No unblock date. Nobody owns this one.",IF(AND(ISNUMBER($K56),$K56&gt;Thresholds!$B$8),"Blocked "&amp;$K56&amp;" days. That is a decision, not a block.",IF(AND(ISNUMBER($J56),$J56&gt;=Thresholds!$B$7,$C56&lt;&gt;"Done"),"Carried "&amp;$J56&amp;" weeks. Wrong scope, or unowned.",IF(AND(ISNUMBER($M56),$M56&gt;Thresholds!$B$10),"Silent "&amp;$M56&amp;" days. Quietly dying.",IF(AND(ISNUMBER($L56),$L56&gt;Thresholds!$B$9),"Recorded "&amp;$L56&amp;" days late. The board is lagging.",""))))))</f>
        <v/>
      </c>
    </row>
    <row r="57" customFormat="false" ht="19.5" hidden="false" customHeight="true" outlineLevel="0" collapsed="false">
      <c r="A57" s="17"/>
      <c r="B57" s="17"/>
      <c r="C57" s="17"/>
      <c r="D57" s="18"/>
      <c r="E57" s="18"/>
      <c r="F57" s="18"/>
      <c r="G57" s="18"/>
      <c r="H57" s="18"/>
      <c r="I57" s="18"/>
      <c r="J57" s="19" t="str">
        <f aca="true">IF($D57="","",IF($H57&lt;&gt;"",ROUNDDOWN(($H57-$D57)/7,0),ROUNDDOWN((TODAY()-$D57)/7,0)))</f>
        <v/>
      </c>
      <c r="K57" s="19" t="str">
        <f aca="true">IF(OR($C57&lt;&gt;"Blocked",$F57=""),"",TODAY()-$F57)</f>
        <v/>
      </c>
      <c r="L57" s="19" t="str">
        <f aca="false">IF(OR($H57="",$I57=""),"",$I57-$H57)</f>
        <v/>
      </c>
      <c r="M57" s="19" t="str">
        <f aca="true">IF(OR($E57="",$C57="Done"),"",TODAY()-$E57)</f>
        <v/>
      </c>
      <c r="N57" s="20" t="str">
        <f aca="false">IF($A57="","",IF(AND($C57="Blocked",$G57=""),"No unblock date. Nobody owns this one.",IF(AND(ISNUMBER($K57),$K57&gt;Thresholds!$B$8),"Blocked "&amp;$K57&amp;" days. That is a decision, not a block.",IF(AND(ISNUMBER($J57),$J57&gt;=Thresholds!$B$7,$C57&lt;&gt;"Done"),"Carried "&amp;$J57&amp;" weeks. Wrong scope, or unowned.",IF(AND(ISNUMBER($M57),$M57&gt;Thresholds!$B$10),"Silent "&amp;$M57&amp;" days. Quietly dying.",IF(AND(ISNUMBER($L57),$L57&gt;Thresholds!$B$9),"Recorded "&amp;$L57&amp;" days late. The board is lagging.",""))))))</f>
        <v/>
      </c>
    </row>
    <row r="58" customFormat="false" ht="19.5" hidden="false" customHeight="true" outlineLevel="0" collapsed="false">
      <c r="A58" s="17"/>
      <c r="B58" s="17"/>
      <c r="C58" s="17"/>
      <c r="D58" s="18"/>
      <c r="E58" s="18"/>
      <c r="F58" s="18"/>
      <c r="G58" s="18"/>
      <c r="H58" s="18"/>
      <c r="I58" s="18"/>
      <c r="J58" s="19" t="str">
        <f aca="true">IF($D58="","",IF($H58&lt;&gt;"",ROUNDDOWN(($H58-$D58)/7,0),ROUNDDOWN((TODAY()-$D58)/7,0)))</f>
        <v/>
      </c>
      <c r="K58" s="19" t="str">
        <f aca="true">IF(OR($C58&lt;&gt;"Blocked",$F58=""),"",TODAY()-$F58)</f>
        <v/>
      </c>
      <c r="L58" s="19" t="str">
        <f aca="false">IF(OR($H58="",$I58=""),"",$I58-$H58)</f>
        <v/>
      </c>
      <c r="M58" s="19" t="str">
        <f aca="true">IF(OR($E58="",$C58="Done"),"",TODAY()-$E58)</f>
        <v/>
      </c>
      <c r="N58" s="20" t="str">
        <f aca="false">IF($A58="","",IF(AND($C58="Blocked",$G58=""),"No unblock date. Nobody owns this one.",IF(AND(ISNUMBER($K58),$K58&gt;Thresholds!$B$8),"Blocked "&amp;$K58&amp;" days. That is a decision, not a block.",IF(AND(ISNUMBER($J58),$J58&gt;=Thresholds!$B$7,$C58&lt;&gt;"Done"),"Carried "&amp;$J58&amp;" weeks. Wrong scope, or unowned.",IF(AND(ISNUMBER($M58),$M58&gt;Thresholds!$B$10),"Silent "&amp;$M58&amp;" days. Quietly dying.",IF(AND(ISNUMBER($L58),$L58&gt;Thresholds!$B$9),"Recorded "&amp;$L58&amp;" days late. The board is lagging.",""))))))</f>
        <v/>
      </c>
    </row>
    <row r="59" customFormat="false" ht="19.5" hidden="false" customHeight="true" outlineLevel="0" collapsed="false">
      <c r="A59" s="17"/>
      <c r="B59" s="17"/>
      <c r="C59" s="17"/>
      <c r="D59" s="18"/>
      <c r="E59" s="18"/>
      <c r="F59" s="18"/>
      <c r="G59" s="18"/>
      <c r="H59" s="18"/>
      <c r="I59" s="18"/>
      <c r="J59" s="19" t="str">
        <f aca="true">IF($D59="","",IF($H59&lt;&gt;"",ROUNDDOWN(($H59-$D59)/7,0),ROUNDDOWN((TODAY()-$D59)/7,0)))</f>
        <v/>
      </c>
      <c r="K59" s="19" t="str">
        <f aca="true">IF(OR($C59&lt;&gt;"Blocked",$F59=""),"",TODAY()-$F59)</f>
        <v/>
      </c>
      <c r="L59" s="19" t="str">
        <f aca="false">IF(OR($H59="",$I59=""),"",$I59-$H59)</f>
        <v/>
      </c>
      <c r="M59" s="19" t="str">
        <f aca="true">IF(OR($E59="",$C59="Done"),"",TODAY()-$E59)</f>
        <v/>
      </c>
      <c r="N59" s="20" t="str">
        <f aca="false">IF($A59="","",IF(AND($C59="Blocked",$G59=""),"No unblock date. Nobody owns this one.",IF(AND(ISNUMBER($K59),$K59&gt;Thresholds!$B$8),"Blocked "&amp;$K59&amp;" days. That is a decision, not a block.",IF(AND(ISNUMBER($J59),$J59&gt;=Thresholds!$B$7,$C59&lt;&gt;"Done"),"Carried "&amp;$J59&amp;" weeks. Wrong scope, or unowned.",IF(AND(ISNUMBER($M59),$M59&gt;Thresholds!$B$10),"Silent "&amp;$M59&amp;" days. Quietly dying.",IF(AND(ISNUMBER($L59),$L59&gt;Thresholds!$B$9),"Recorded "&amp;$L59&amp;" days late. The board is lagging.",""))))))</f>
        <v/>
      </c>
    </row>
    <row r="60" customFormat="false" ht="19.5" hidden="false" customHeight="true" outlineLevel="0" collapsed="false">
      <c r="A60" s="17"/>
      <c r="B60" s="17"/>
      <c r="C60" s="17"/>
      <c r="D60" s="18"/>
      <c r="E60" s="18"/>
      <c r="F60" s="18"/>
      <c r="G60" s="18"/>
      <c r="H60" s="18"/>
      <c r="I60" s="18"/>
      <c r="J60" s="19" t="str">
        <f aca="true">IF($D60="","",IF($H60&lt;&gt;"",ROUNDDOWN(($H60-$D60)/7,0),ROUNDDOWN((TODAY()-$D60)/7,0)))</f>
        <v/>
      </c>
      <c r="K60" s="19" t="str">
        <f aca="true">IF(OR($C60&lt;&gt;"Blocked",$F60=""),"",TODAY()-$F60)</f>
        <v/>
      </c>
      <c r="L60" s="19" t="str">
        <f aca="false">IF(OR($H60="",$I60=""),"",$I60-$H60)</f>
        <v/>
      </c>
      <c r="M60" s="19" t="str">
        <f aca="true">IF(OR($E60="",$C60="Done"),"",TODAY()-$E60)</f>
        <v/>
      </c>
      <c r="N60" s="20" t="str">
        <f aca="false">IF($A60="","",IF(AND($C60="Blocked",$G60=""),"No unblock date. Nobody owns this one.",IF(AND(ISNUMBER($K60),$K60&gt;Thresholds!$B$8),"Blocked "&amp;$K60&amp;" days. That is a decision, not a block.",IF(AND(ISNUMBER($J60),$J60&gt;=Thresholds!$B$7,$C60&lt;&gt;"Done"),"Carried "&amp;$J60&amp;" weeks. Wrong scope, or unowned.",IF(AND(ISNUMBER($M60),$M60&gt;Thresholds!$B$10),"Silent "&amp;$M60&amp;" days. Quietly dying.",IF(AND(ISNUMBER($L60),$L60&gt;Thresholds!$B$9),"Recorded "&amp;$L60&amp;" days late. The board is lagging.",""))))))</f>
        <v/>
      </c>
    </row>
    <row r="61" customFormat="false" ht="19.5" hidden="false" customHeight="true" outlineLevel="0" collapsed="false">
      <c r="A61" s="17"/>
      <c r="B61" s="17"/>
      <c r="C61" s="17"/>
      <c r="D61" s="18"/>
      <c r="E61" s="18"/>
      <c r="F61" s="18"/>
      <c r="G61" s="18"/>
      <c r="H61" s="18"/>
      <c r="I61" s="18"/>
      <c r="J61" s="19" t="str">
        <f aca="true">IF($D61="","",IF($H61&lt;&gt;"",ROUNDDOWN(($H61-$D61)/7,0),ROUNDDOWN((TODAY()-$D61)/7,0)))</f>
        <v/>
      </c>
      <c r="K61" s="19" t="str">
        <f aca="true">IF(OR($C61&lt;&gt;"Blocked",$F61=""),"",TODAY()-$F61)</f>
        <v/>
      </c>
      <c r="L61" s="19" t="str">
        <f aca="false">IF(OR($H61="",$I61=""),"",$I61-$H61)</f>
        <v/>
      </c>
      <c r="M61" s="19" t="str">
        <f aca="true">IF(OR($E61="",$C61="Done"),"",TODAY()-$E61)</f>
        <v/>
      </c>
      <c r="N61" s="20" t="str">
        <f aca="false">IF($A61="","",IF(AND($C61="Blocked",$G61=""),"No unblock date. Nobody owns this one.",IF(AND(ISNUMBER($K61),$K61&gt;Thresholds!$B$8),"Blocked "&amp;$K61&amp;" days. That is a decision, not a block.",IF(AND(ISNUMBER($J61),$J61&gt;=Thresholds!$B$7,$C61&lt;&gt;"Done"),"Carried "&amp;$J61&amp;" weeks. Wrong scope, or unowned.",IF(AND(ISNUMBER($M61),$M61&gt;Thresholds!$B$10),"Silent "&amp;$M61&amp;" days. Quietly dying.",IF(AND(ISNUMBER($L61),$L61&gt;Thresholds!$B$9),"Recorded "&amp;$L61&amp;" days late. The board is lagging.",""))))))</f>
        <v/>
      </c>
    </row>
    <row r="62" customFormat="false" ht="19.5" hidden="false" customHeight="true" outlineLevel="0" collapsed="false">
      <c r="A62" s="17"/>
      <c r="B62" s="17"/>
      <c r="C62" s="17"/>
      <c r="D62" s="18"/>
      <c r="E62" s="18"/>
      <c r="F62" s="18"/>
      <c r="G62" s="18"/>
      <c r="H62" s="18"/>
      <c r="I62" s="18"/>
      <c r="J62" s="19" t="str">
        <f aca="true">IF($D62="","",IF($H62&lt;&gt;"",ROUNDDOWN(($H62-$D62)/7,0),ROUNDDOWN((TODAY()-$D62)/7,0)))</f>
        <v/>
      </c>
      <c r="K62" s="19" t="str">
        <f aca="true">IF(OR($C62&lt;&gt;"Blocked",$F62=""),"",TODAY()-$F62)</f>
        <v/>
      </c>
      <c r="L62" s="19" t="str">
        <f aca="false">IF(OR($H62="",$I62=""),"",$I62-$H62)</f>
        <v/>
      </c>
      <c r="M62" s="19" t="str">
        <f aca="true">IF(OR($E62="",$C62="Done"),"",TODAY()-$E62)</f>
        <v/>
      </c>
      <c r="N62" s="20" t="str">
        <f aca="false">IF($A62="","",IF(AND($C62="Blocked",$G62=""),"No unblock date. Nobody owns this one.",IF(AND(ISNUMBER($K62),$K62&gt;Thresholds!$B$8),"Blocked "&amp;$K62&amp;" days. That is a decision, not a block.",IF(AND(ISNUMBER($J62),$J62&gt;=Thresholds!$B$7,$C62&lt;&gt;"Done"),"Carried "&amp;$J62&amp;" weeks. Wrong scope, or unowned.",IF(AND(ISNUMBER($M62),$M62&gt;Thresholds!$B$10),"Silent "&amp;$M62&amp;" days. Quietly dying.",IF(AND(ISNUMBER($L62),$L62&gt;Thresholds!$B$9),"Recorded "&amp;$L62&amp;" days late. The board is lagging.",""))))))</f>
        <v/>
      </c>
    </row>
    <row r="63" customFormat="false" ht="19.5" hidden="false" customHeight="true" outlineLevel="0" collapsed="false">
      <c r="A63" s="17"/>
      <c r="B63" s="17"/>
      <c r="C63" s="17"/>
      <c r="D63" s="18"/>
      <c r="E63" s="18"/>
      <c r="F63" s="18"/>
      <c r="G63" s="18"/>
      <c r="H63" s="18"/>
      <c r="I63" s="18"/>
      <c r="J63" s="19" t="str">
        <f aca="true">IF($D63="","",IF($H63&lt;&gt;"",ROUNDDOWN(($H63-$D63)/7,0),ROUNDDOWN((TODAY()-$D63)/7,0)))</f>
        <v/>
      </c>
      <c r="K63" s="19" t="str">
        <f aca="true">IF(OR($C63&lt;&gt;"Blocked",$F63=""),"",TODAY()-$F63)</f>
        <v/>
      </c>
      <c r="L63" s="19" t="str">
        <f aca="false">IF(OR($H63="",$I63=""),"",$I63-$H63)</f>
        <v/>
      </c>
      <c r="M63" s="19" t="str">
        <f aca="true">IF(OR($E63="",$C63="Done"),"",TODAY()-$E63)</f>
        <v/>
      </c>
      <c r="N63" s="20" t="str">
        <f aca="false">IF($A63="","",IF(AND($C63="Blocked",$G63=""),"No unblock date. Nobody owns this one.",IF(AND(ISNUMBER($K63),$K63&gt;Thresholds!$B$8),"Blocked "&amp;$K63&amp;" days. That is a decision, not a block.",IF(AND(ISNUMBER($J63),$J63&gt;=Thresholds!$B$7,$C63&lt;&gt;"Done"),"Carried "&amp;$J63&amp;" weeks. Wrong scope, or unowned.",IF(AND(ISNUMBER($M63),$M63&gt;Thresholds!$B$10),"Silent "&amp;$M63&amp;" days. Quietly dying.",IF(AND(ISNUMBER($L63),$L63&gt;Thresholds!$B$9),"Recorded "&amp;$L63&amp;" days late. The board is lagging.",""))))))</f>
        <v/>
      </c>
    </row>
    <row r="64" customFormat="false" ht="19.5" hidden="false" customHeight="true" outlineLevel="0" collapsed="false">
      <c r="A64" s="17"/>
      <c r="B64" s="17"/>
      <c r="C64" s="17"/>
      <c r="D64" s="18"/>
      <c r="E64" s="18"/>
      <c r="F64" s="18"/>
      <c r="G64" s="18"/>
      <c r="H64" s="18"/>
      <c r="I64" s="18"/>
      <c r="J64" s="19" t="str">
        <f aca="true">IF($D64="","",IF($H64&lt;&gt;"",ROUNDDOWN(($H64-$D64)/7,0),ROUNDDOWN((TODAY()-$D64)/7,0)))</f>
        <v/>
      </c>
      <c r="K64" s="19" t="str">
        <f aca="true">IF(OR($C64&lt;&gt;"Blocked",$F64=""),"",TODAY()-$F64)</f>
        <v/>
      </c>
      <c r="L64" s="19" t="str">
        <f aca="false">IF(OR($H64="",$I64=""),"",$I64-$H64)</f>
        <v/>
      </c>
      <c r="M64" s="19" t="str">
        <f aca="true">IF(OR($E64="",$C64="Done"),"",TODAY()-$E64)</f>
        <v/>
      </c>
      <c r="N64" s="20" t="str">
        <f aca="false">IF($A64="","",IF(AND($C64="Blocked",$G64=""),"No unblock date. Nobody owns this one.",IF(AND(ISNUMBER($K64),$K64&gt;Thresholds!$B$8),"Blocked "&amp;$K64&amp;" days. That is a decision, not a block.",IF(AND(ISNUMBER($J64),$J64&gt;=Thresholds!$B$7,$C64&lt;&gt;"Done"),"Carried "&amp;$J64&amp;" weeks. Wrong scope, or unowned.",IF(AND(ISNUMBER($M64),$M64&gt;Thresholds!$B$10),"Silent "&amp;$M64&amp;" days. Quietly dying.",IF(AND(ISNUMBER($L64),$L64&gt;Thresholds!$B$9),"Recorded "&amp;$L64&amp;" days late. The board is lagging.",""))))))</f>
        <v/>
      </c>
    </row>
    <row r="65" customFormat="false" ht="19.5" hidden="false" customHeight="true" outlineLevel="0" collapsed="false">
      <c r="A65" s="17"/>
      <c r="B65" s="17"/>
      <c r="C65" s="17"/>
      <c r="D65" s="18"/>
      <c r="E65" s="18"/>
      <c r="F65" s="18"/>
      <c r="G65" s="18"/>
      <c r="H65" s="18"/>
      <c r="I65" s="18"/>
      <c r="J65" s="19" t="str">
        <f aca="true">IF($D65="","",IF($H65&lt;&gt;"",ROUNDDOWN(($H65-$D65)/7,0),ROUNDDOWN((TODAY()-$D65)/7,0)))</f>
        <v/>
      </c>
      <c r="K65" s="19" t="str">
        <f aca="true">IF(OR($C65&lt;&gt;"Blocked",$F65=""),"",TODAY()-$F65)</f>
        <v/>
      </c>
      <c r="L65" s="19" t="str">
        <f aca="false">IF(OR($H65="",$I65=""),"",$I65-$H65)</f>
        <v/>
      </c>
      <c r="M65" s="19" t="str">
        <f aca="true">IF(OR($E65="",$C65="Done"),"",TODAY()-$E65)</f>
        <v/>
      </c>
      <c r="N65" s="20" t="str">
        <f aca="false">IF($A65="","",IF(AND($C65="Blocked",$G65=""),"No unblock date. Nobody owns this one.",IF(AND(ISNUMBER($K65),$K65&gt;Thresholds!$B$8),"Blocked "&amp;$K65&amp;" days. That is a decision, not a block.",IF(AND(ISNUMBER($J65),$J65&gt;=Thresholds!$B$7,$C65&lt;&gt;"Done"),"Carried "&amp;$J65&amp;" weeks. Wrong scope, or unowned.",IF(AND(ISNUMBER($M65),$M65&gt;Thresholds!$B$10),"Silent "&amp;$M65&amp;" days. Quietly dying.",IF(AND(ISNUMBER($L65),$L65&gt;Thresholds!$B$9),"Recorded "&amp;$L65&amp;" days late. The board is lagging.",""))))))</f>
        <v/>
      </c>
    </row>
    <row r="66" customFormat="false" ht="19.5" hidden="false" customHeight="true" outlineLevel="0" collapsed="false">
      <c r="A66" s="17"/>
      <c r="B66" s="17"/>
      <c r="C66" s="17"/>
      <c r="D66" s="18"/>
      <c r="E66" s="18"/>
      <c r="F66" s="18"/>
      <c r="G66" s="18"/>
      <c r="H66" s="18"/>
      <c r="I66" s="18"/>
      <c r="J66" s="19" t="str">
        <f aca="true">IF($D66="","",IF($H66&lt;&gt;"",ROUNDDOWN(($H66-$D66)/7,0),ROUNDDOWN((TODAY()-$D66)/7,0)))</f>
        <v/>
      </c>
      <c r="K66" s="19" t="str">
        <f aca="true">IF(OR($C66&lt;&gt;"Blocked",$F66=""),"",TODAY()-$F66)</f>
        <v/>
      </c>
      <c r="L66" s="19" t="str">
        <f aca="false">IF(OR($H66="",$I66=""),"",$I66-$H66)</f>
        <v/>
      </c>
      <c r="M66" s="19" t="str">
        <f aca="true">IF(OR($E66="",$C66="Done"),"",TODAY()-$E66)</f>
        <v/>
      </c>
      <c r="N66" s="20" t="str">
        <f aca="false">IF($A66="","",IF(AND($C66="Blocked",$G66=""),"No unblock date. Nobody owns this one.",IF(AND(ISNUMBER($K66),$K66&gt;Thresholds!$B$8),"Blocked "&amp;$K66&amp;" days. That is a decision, not a block.",IF(AND(ISNUMBER($J66),$J66&gt;=Thresholds!$B$7,$C66&lt;&gt;"Done"),"Carried "&amp;$J66&amp;" weeks. Wrong scope, or unowned.",IF(AND(ISNUMBER($M66),$M66&gt;Thresholds!$B$10),"Silent "&amp;$M66&amp;" days. Quietly dying.",IF(AND(ISNUMBER($L66),$L66&gt;Thresholds!$B$9),"Recorded "&amp;$L66&amp;" days late. The board is lagging.",""))))))</f>
        <v/>
      </c>
    </row>
    <row r="67" customFormat="false" ht="19.5" hidden="false" customHeight="true" outlineLevel="0" collapsed="false">
      <c r="A67" s="17"/>
      <c r="B67" s="17"/>
      <c r="C67" s="17"/>
      <c r="D67" s="18"/>
      <c r="E67" s="18"/>
      <c r="F67" s="18"/>
      <c r="G67" s="18"/>
      <c r="H67" s="18"/>
      <c r="I67" s="18"/>
      <c r="J67" s="19" t="str">
        <f aca="true">IF($D67="","",IF($H67&lt;&gt;"",ROUNDDOWN(($H67-$D67)/7,0),ROUNDDOWN((TODAY()-$D67)/7,0)))</f>
        <v/>
      </c>
      <c r="K67" s="19" t="str">
        <f aca="true">IF(OR($C67&lt;&gt;"Blocked",$F67=""),"",TODAY()-$F67)</f>
        <v/>
      </c>
      <c r="L67" s="19" t="str">
        <f aca="false">IF(OR($H67="",$I67=""),"",$I67-$H67)</f>
        <v/>
      </c>
      <c r="M67" s="19" t="str">
        <f aca="true">IF(OR($E67="",$C67="Done"),"",TODAY()-$E67)</f>
        <v/>
      </c>
      <c r="N67" s="20" t="str">
        <f aca="false">IF($A67="","",IF(AND($C67="Blocked",$G67=""),"No unblock date. Nobody owns this one.",IF(AND(ISNUMBER($K67),$K67&gt;Thresholds!$B$8),"Blocked "&amp;$K67&amp;" days. That is a decision, not a block.",IF(AND(ISNUMBER($J67),$J67&gt;=Thresholds!$B$7,$C67&lt;&gt;"Done"),"Carried "&amp;$J67&amp;" weeks. Wrong scope, or unowned.",IF(AND(ISNUMBER($M67),$M67&gt;Thresholds!$B$10),"Silent "&amp;$M67&amp;" days. Quietly dying.",IF(AND(ISNUMBER($L67),$L67&gt;Thresholds!$B$9),"Recorded "&amp;$L67&amp;" days late. The board is lagging.",""))))))</f>
        <v/>
      </c>
    </row>
    <row r="68" customFormat="false" ht="19.5" hidden="false" customHeight="true" outlineLevel="0" collapsed="false">
      <c r="A68" s="17"/>
      <c r="B68" s="17"/>
      <c r="C68" s="17"/>
      <c r="D68" s="18"/>
      <c r="E68" s="18"/>
      <c r="F68" s="18"/>
      <c r="G68" s="18"/>
      <c r="H68" s="18"/>
      <c r="I68" s="18"/>
      <c r="J68" s="19" t="str">
        <f aca="true">IF($D68="","",IF($H68&lt;&gt;"",ROUNDDOWN(($H68-$D68)/7,0),ROUNDDOWN((TODAY()-$D68)/7,0)))</f>
        <v/>
      </c>
      <c r="K68" s="19" t="str">
        <f aca="true">IF(OR($C68&lt;&gt;"Blocked",$F68=""),"",TODAY()-$F68)</f>
        <v/>
      </c>
      <c r="L68" s="19" t="str">
        <f aca="false">IF(OR($H68="",$I68=""),"",$I68-$H68)</f>
        <v/>
      </c>
      <c r="M68" s="19" t="str">
        <f aca="true">IF(OR($E68="",$C68="Done"),"",TODAY()-$E68)</f>
        <v/>
      </c>
      <c r="N68" s="20" t="str">
        <f aca="false">IF($A68="","",IF(AND($C68="Blocked",$G68=""),"No unblock date. Nobody owns this one.",IF(AND(ISNUMBER($K68),$K68&gt;Thresholds!$B$8),"Blocked "&amp;$K68&amp;" days. That is a decision, not a block.",IF(AND(ISNUMBER($J68),$J68&gt;=Thresholds!$B$7,$C68&lt;&gt;"Done"),"Carried "&amp;$J68&amp;" weeks. Wrong scope, or unowned.",IF(AND(ISNUMBER($M68),$M68&gt;Thresholds!$B$10),"Silent "&amp;$M68&amp;" days. Quietly dying.",IF(AND(ISNUMBER($L68),$L68&gt;Thresholds!$B$9),"Recorded "&amp;$L68&amp;" days late. The board is lagging.",""))))))</f>
        <v/>
      </c>
    </row>
    <row r="69" customFormat="false" ht="19.5" hidden="false" customHeight="true" outlineLevel="0" collapsed="false">
      <c r="A69" s="17"/>
      <c r="B69" s="17"/>
      <c r="C69" s="17"/>
      <c r="D69" s="18"/>
      <c r="E69" s="18"/>
      <c r="F69" s="18"/>
      <c r="G69" s="18"/>
      <c r="H69" s="18"/>
      <c r="I69" s="18"/>
      <c r="J69" s="19" t="str">
        <f aca="true">IF($D69="","",IF($H69&lt;&gt;"",ROUNDDOWN(($H69-$D69)/7,0),ROUNDDOWN((TODAY()-$D69)/7,0)))</f>
        <v/>
      </c>
      <c r="K69" s="19" t="str">
        <f aca="true">IF(OR($C69&lt;&gt;"Blocked",$F69=""),"",TODAY()-$F69)</f>
        <v/>
      </c>
      <c r="L69" s="19" t="str">
        <f aca="false">IF(OR($H69="",$I69=""),"",$I69-$H69)</f>
        <v/>
      </c>
      <c r="M69" s="19" t="str">
        <f aca="true">IF(OR($E69="",$C69="Done"),"",TODAY()-$E69)</f>
        <v/>
      </c>
      <c r="N69" s="20" t="str">
        <f aca="false">IF($A69="","",IF(AND($C69="Blocked",$G69=""),"No unblock date. Nobody owns this one.",IF(AND(ISNUMBER($K69),$K69&gt;Thresholds!$B$8),"Blocked "&amp;$K69&amp;" days. That is a decision, not a block.",IF(AND(ISNUMBER($J69),$J69&gt;=Thresholds!$B$7,$C69&lt;&gt;"Done"),"Carried "&amp;$J69&amp;" weeks. Wrong scope, or unowned.",IF(AND(ISNUMBER($M69),$M69&gt;Thresholds!$B$10),"Silent "&amp;$M69&amp;" days. Quietly dying.",IF(AND(ISNUMBER($L69),$L69&gt;Thresholds!$B$9),"Recorded "&amp;$L69&amp;" days late. The board is lagging.",""))))))</f>
        <v/>
      </c>
    </row>
    <row r="70" customFormat="false" ht="19.5" hidden="false" customHeight="true" outlineLevel="0" collapsed="false">
      <c r="A70" s="17"/>
      <c r="B70" s="17"/>
      <c r="C70" s="17"/>
      <c r="D70" s="18"/>
      <c r="E70" s="18"/>
      <c r="F70" s="18"/>
      <c r="G70" s="18"/>
      <c r="H70" s="18"/>
      <c r="I70" s="18"/>
      <c r="J70" s="19" t="str">
        <f aca="true">IF($D70="","",IF($H70&lt;&gt;"",ROUNDDOWN(($H70-$D70)/7,0),ROUNDDOWN((TODAY()-$D70)/7,0)))</f>
        <v/>
      </c>
      <c r="K70" s="19" t="str">
        <f aca="true">IF(OR($C70&lt;&gt;"Blocked",$F70=""),"",TODAY()-$F70)</f>
        <v/>
      </c>
      <c r="L70" s="19" t="str">
        <f aca="false">IF(OR($H70="",$I70=""),"",$I70-$H70)</f>
        <v/>
      </c>
      <c r="M70" s="19" t="str">
        <f aca="true">IF(OR($E70="",$C70="Done"),"",TODAY()-$E70)</f>
        <v/>
      </c>
      <c r="N70" s="20" t="str">
        <f aca="false">IF($A70="","",IF(AND($C70="Blocked",$G70=""),"No unblock date. Nobody owns this one.",IF(AND(ISNUMBER($K70),$K70&gt;Thresholds!$B$8),"Blocked "&amp;$K70&amp;" days. That is a decision, not a block.",IF(AND(ISNUMBER($J70),$J70&gt;=Thresholds!$B$7,$C70&lt;&gt;"Done"),"Carried "&amp;$J70&amp;" weeks. Wrong scope, or unowned.",IF(AND(ISNUMBER($M70),$M70&gt;Thresholds!$B$10),"Silent "&amp;$M70&amp;" days. Quietly dying.",IF(AND(ISNUMBER($L70),$L70&gt;Thresholds!$B$9),"Recorded "&amp;$L70&amp;" days late. The board is lagging.",""))))))</f>
        <v/>
      </c>
    </row>
    <row r="71" customFormat="false" ht="19.5" hidden="false" customHeight="true" outlineLevel="0" collapsed="false">
      <c r="A71" s="17"/>
      <c r="B71" s="17"/>
      <c r="C71" s="17"/>
      <c r="D71" s="18"/>
      <c r="E71" s="18"/>
      <c r="F71" s="18"/>
      <c r="G71" s="18"/>
      <c r="H71" s="18"/>
      <c r="I71" s="18"/>
      <c r="J71" s="19" t="str">
        <f aca="true">IF($D71="","",IF($H71&lt;&gt;"",ROUNDDOWN(($H71-$D71)/7,0),ROUNDDOWN((TODAY()-$D71)/7,0)))</f>
        <v/>
      </c>
      <c r="K71" s="19" t="str">
        <f aca="true">IF(OR($C71&lt;&gt;"Blocked",$F71=""),"",TODAY()-$F71)</f>
        <v/>
      </c>
      <c r="L71" s="19" t="str">
        <f aca="false">IF(OR($H71="",$I71=""),"",$I71-$H71)</f>
        <v/>
      </c>
      <c r="M71" s="19" t="str">
        <f aca="true">IF(OR($E71="",$C71="Done"),"",TODAY()-$E71)</f>
        <v/>
      </c>
      <c r="N71" s="20" t="str">
        <f aca="false">IF($A71="","",IF(AND($C71="Blocked",$G71=""),"No unblock date. Nobody owns this one.",IF(AND(ISNUMBER($K71),$K71&gt;Thresholds!$B$8),"Blocked "&amp;$K71&amp;" days. That is a decision, not a block.",IF(AND(ISNUMBER($J71),$J71&gt;=Thresholds!$B$7,$C71&lt;&gt;"Done"),"Carried "&amp;$J71&amp;" weeks. Wrong scope, or unowned.",IF(AND(ISNUMBER($M71),$M71&gt;Thresholds!$B$10),"Silent "&amp;$M71&amp;" days. Quietly dying.",IF(AND(ISNUMBER($L71),$L71&gt;Thresholds!$B$9),"Recorded "&amp;$L71&amp;" days late. The board is lagging.",""))))))</f>
        <v/>
      </c>
    </row>
    <row r="72" customFormat="false" ht="19.5" hidden="false" customHeight="true" outlineLevel="0" collapsed="false">
      <c r="A72" s="17"/>
      <c r="B72" s="17"/>
      <c r="C72" s="17"/>
      <c r="D72" s="18"/>
      <c r="E72" s="18"/>
      <c r="F72" s="18"/>
      <c r="G72" s="18"/>
      <c r="H72" s="18"/>
      <c r="I72" s="18"/>
      <c r="J72" s="19" t="str">
        <f aca="true">IF($D72="","",IF($H72&lt;&gt;"",ROUNDDOWN(($H72-$D72)/7,0),ROUNDDOWN((TODAY()-$D72)/7,0)))</f>
        <v/>
      </c>
      <c r="K72" s="19" t="str">
        <f aca="true">IF(OR($C72&lt;&gt;"Blocked",$F72=""),"",TODAY()-$F72)</f>
        <v/>
      </c>
      <c r="L72" s="19" t="str">
        <f aca="false">IF(OR($H72="",$I72=""),"",$I72-$H72)</f>
        <v/>
      </c>
      <c r="M72" s="19" t="str">
        <f aca="true">IF(OR($E72="",$C72="Done"),"",TODAY()-$E72)</f>
        <v/>
      </c>
      <c r="N72" s="20" t="str">
        <f aca="false">IF($A72="","",IF(AND($C72="Blocked",$G72=""),"No unblock date. Nobody owns this one.",IF(AND(ISNUMBER($K72),$K72&gt;Thresholds!$B$8),"Blocked "&amp;$K72&amp;" days. That is a decision, not a block.",IF(AND(ISNUMBER($J72),$J72&gt;=Thresholds!$B$7,$C72&lt;&gt;"Done"),"Carried "&amp;$J72&amp;" weeks. Wrong scope, or unowned.",IF(AND(ISNUMBER($M72),$M72&gt;Thresholds!$B$10),"Silent "&amp;$M72&amp;" days. Quietly dying.",IF(AND(ISNUMBER($L72),$L72&gt;Thresholds!$B$9),"Recorded "&amp;$L72&amp;" days late. The board is lagging.",""))))))</f>
        <v/>
      </c>
    </row>
    <row r="73" customFormat="false" ht="19.5" hidden="false" customHeight="true" outlineLevel="0" collapsed="false">
      <c r="A73" s="17"/>
      <c r="B73" s="17"/>
      <c r="C73" s="17"/>
      <c r="D73" s="18"/>
      <c r="E73" s="18"/>
      <c r="F73" s="18"/>
      <c r="G73" s="18"/>
      <c r="H73" s="18"/>
      <c r="I73" s="18"/>
      <c r="J73" s="19" t="str">
        <f aca="true">IF($D73="","",IF($H73&lt;&gt;"",ROUNDDOWN(($H73-$D73)/7,0),ROUNDDOWN((TODAY()-$D73)/7,0)))</f>
        <v/>
      </c>
      <c r="K73" s="19" t="str">
        <f aca="true">IF(OR($C73&lt;&gt;"Blocked",$F73=""),"",TODAY()-$F73)</f>
        <v/>
      </c>
      <c r="L73" s="19" t="str">
        <f aca="false">IF(OR($H73="",$I73=""),"",$I73-$H73)</f>
        <v/>
      </c>
      <c r="M73" s="19" t="str">
        <f aca="true">IF(OR($E73="",$C73="Done"),"",TODAY()-$E73)</f>
        <v/>
      </c>
      <c r="N73" s="20" t="str">
        <f aca="false">IF($A73="","",IF(AND($C73="Blocked",$G73=""),"No unblock date. Nobody owns this one.",IF(AND(ISNUMBER($K73),$K73&gt;Thresholds!$B$8),"Blocked "&amp;$K73&amp;" days. That is a decision, not a block.",IF(AND(ISNUMBER($J73),$J73&gt;=Thresholds!$B$7,$C73&lt;&gt;"Done"),"Carried "&amp;$J73&amp;" weeks. Wrong scope, or unowned.",IF(AND(ISNUMBER($M73),$M73&gt;Thresholds!$B$10),"Silent "&amp;$M73&amp;" days. Quietly dying.",IF(AND(ISNUMBER($L73),$L73&gt;Thresholds!$B$9),"Recorded "&amp;$L73&amp;" days late. The board is lagging.",""))))))</f>
        <v/>
      </c>
    </row>
    <row r="74" customFormat="false" ht="19.5" hidden="false" customHeight="true" outlineLevel="0" collapsed="false">
      <c r="A74" s="17"/>
      <c r="B74" s="17"/>
      <c r="C74" s="17"/>
      <c r="D74" s="18"/>
      <c r="E74" s="18"/>
      <c r="F74" s="18"/>
      <c r="G74" s="18"/>
      <c r="H74" s="18"/>
      <c r="I74" s="18"/>
      <c r="J74" s="19" t="str">
        <f aca="true">IF($D74="","",IF($H74&lt;&gt;"",ROUNDDOWN(($H74-$D74)/7,0),ROUNDDOWN((TODAY()-$D74)/7,0)))</f>
        <v/>
      </c>
      <c r="K74" s="19" t="str">
        <f aca="true">IF(OR($C74&lt;&gt;"Blocked",$F74=""),"",TODAY()-$F74)</f>
        <v/>
      </c>
      <c r="L74" s="19" t="str">
        <f aca="false">IF(OR($H74="",$I74=""),"",$I74-$H74)</f>
        <v/>
      </c>
      <c r="M74" s="19" t="str">
        <f aca="true">IF(OR($E74="",$C74="Done"),"",TODAY()-$E74)</f>
        <v/>
      </c>
      <c r="N74" s="20" t="str">
        <f aca="false">IF($A74="","",IF(AND($C74="Blocked",$G74=""),"No unblock date. Nobody owns this one.",IF(AND(ISNUMBER($K74),$K74&gt;Thresholds!$B$8),"Blocked "&amp;$K74&amp;" days. That is a decision, not a block.",IF(AND(ISNUMBER($J74),$J74&gt;=Thresholds!$B$7,$C74&lt;&gt;"Done"),"Carried "&amp;$J74&amp;" weeks. Wrong scope, or unowned.",IF(AND(ISNUMBER($M74),$M74&gt;Thresholds!$B$10),"Silent "&amp;$M74&amp;" days. Quietly dying.",IF(AND(ISNUMBER($L74),$L74&gt;Thresholds!$B$9),"Recorded "&amp;$L74&amp;" days late. The board is lagging.",""))))))</f>
        <v/>
      </c>
    </row>
    <row r="75" customFormat="false" ht="19.5" hidden="false" customHeight="true" outlineLevel="0" collapsed="false">
      <c r="A75" s="17"/>
      <c r="B75" s="17"/>
      <c r="C75" s="17"/>
      <c r="D75" s="18"/>
      <c r="E75" s="18"/>
      <c r="F75" s="18"/>
      <c r="G75" s="18"/>
      <c r="H75" s="18"/>
      <c r="I75" s="18"/>
      <c r="J75" s="19" t="str">
        <f aca="true">IF($D75="","",IF($H75&lt;&gt;"",ROUNDDOWN(($H75-$D75)/7,0),ROUNDDOWN((TODAY()-$D75)/7,0)))</f>
        <v/>
      </c>
      <c r="K75" s="19" t="str">
        <f aca="true">IF(OR($C75&lt;&gt;"Blocked",$F75=""),"",TODAY()-$F75)</f>
        <v/>
      </c>
      <c r="L75" s="19" t="str">
        <f aca="false">IF(OR($H75="",$I75=""),"",$I75-$H75)</f>
        <v/>
      </c>
      <c r="M75" s="19" t="str">
        <f aca="true">IF(OR($E75="",$C75="Done"),"",TODAY()-$E75)</f>
        <v/>
      </c>
      <c r="N75" s="20" t="str">
        <f aca="false">IF($A75="","",IF(AND($C75="Blocked",$G75=""),"No unblock date. Nobody owns this one.",IF(AND(ISNUMBER($K75),$K75&gt;Thresholds!$B$8),"Blocked "&amp;$K75&amp;" days. That is a decision, not a block.",IF(AND(ISNUMBER($J75),$J75&gt;=Thresholds!$B$7,$C75&lt;&gt;"Done"),"Carried "&amp;$J75&amp;" weeks. Wrong scope, or unowned.",IF(AND(ISNUMBER($M75),$M75&gt;Thresholds!$B$10),"Silent "&amp;$M75&amp;" days. Quietly dying.",IF(AND(ISNUMBER($L75),$L75&gt;Thresholds!$B$9),"Recorded "&amp;$L75&amp;" days late. The board is lagging.",""))))))</f>
        <v/>
      </c>
    </row>
    <row r="76" customFormat="false" ht="19.5" hidden="false" customHeight="true" outlineLevel="0" collapsed="false">
      <c r="A76" s="17"/>
      <c r="B76" s="17"/>
      <c r="C76" s="17"/>
      <c r="D76" s="18"/>
      <c r="E76" s="18"/>
      <c r="F76" s="18"/>
      <c r="G76" s="18"/>
      <c r="H76" s="18"/>
      <c r="I76" s="18"/>
      <c r="J76" s="19" t="str">
        <f aca="true">IF($D76="","",IF($H76&lt;&gt;"",ROUNDDOWN(($H76-$D76)/7,0),ROUNDDOWN((TODAY()-$D76)/7,0)))</f>
        <v/>
      </c>
      <c r="K76" s="19" t="str">
        <f aca="true">IF(OR($C76&lt;&gt;"Blocked",$F76=""),"",TODAY()-$F76)</f>
        <v/>
      </c>
      <c r="L76" s="19" t="str">
        <f aca="false">IF(OR($H76="",$I76=""),"",$I76-$H76)</f>
        <v/>
      </c>
      <c r="M76" s="19" t="str">
        <f aca="true">IF(OR($E76="",$C76="Done"),"",TODAY()-$E76)</f>
        <v/>
      </c>
      <c r="N76" s="20" t="str">
        <f aca="false">IF($A76="","",IF(AND($C76="Blocked",$G76=""),"No unblock date. Nobody owns this one.",IF(AND(ISNUMBER($K76),$K76&gt;Thresholds!$B$8),"Blocked "&amp;$K76&amp;" days. That is a decision, not a block.",IF(AND(ISNUMBER($J76),$J76&gt;=Thresholds!$B$7,$C76&lt;&gt;"Done"),"Carried "&amp;$J76&amp;" weeks. Wrong scope, or unowned.",IF(AND(ISNUMBER($M76),$M76&gt;Thresholds!$B$10),"Silent "&amp;$M76&amp;" days. Quietly dying.",IF(AND(ISNUMBER($L76),$L76&gt;Thresholds!$B$9),"Recorded "&amp;$L76&amp;" days late. The board is lagging.",""))))))</f>
        <v/>
      </c>
    </row>
    <row r="77" customFormat="false" ht="19.5" hidden="false" customHeight="true" outlineLevel="0" collapsed="false">
      <c r="A77" s="17"/>
      <c r="B77" s="17"/>
      <c r="C77" s="17"/>
      <c r="D77" s="18"/>
      <c r="E77" s="18"/>
      <c r="F77" s="18"/>
      <c r="G77" s="18"/>
      <c r="H77" s="18"/>
      <c r="I77" s="18"/>
      <c r="J77" s="19" t="str">
        <f aca="true">IF($D77="","",IF($H77&lt;&gt;"",ROUNDDOWN(($H77-$D77)/7,0),ROUNDDOWN((TODAY()-$D77)/7,0)))</f>
        <v/>
      </c>
      <c r="K77" s="19" t="str">
        <f aca="true">IF(OR($C77&lt;&gt;"Blocked",$F77=""),"",TODAY()-$F77)</f>
        <v/>
      </c>
      <c r="L77" s="19" t="str">
        <f aca="false">IF(OR($H77="",$I77=""),"",$I77-$H77)</f>
        <v/>
      </c>
      <c r="M77" s="19" t="str">
        <f aca="true">IF(OR($E77="",$C77="Done"),"",TODAY()-$E77)</f>
        <v/>
      </c>
      <c r="N77" s="20" t="str">
        <f aca="false">IF($A77="","",IF(AND($C77="Blocked",$G77=""),"No unblock date. Nobody owns this one.",IF(AND(ISNUMBER($K77),$K77&gt;Thresholds!$B$8),"Blocked "&amp;$K77&amp;" days. That is a decision, not a block.",IF(AND(ISNUMBER($J77),$J77&gt;=Thresholds!$B$7,$C77&lt;&gt;"Done"),"Carried "&amp;$J77&amp;" weeks. Wrong scope, or unowned.",IF(AND(ISNUMBER($M77),$M77&gt;Thresholds!$B$10),"Silent "&amp;$M77&amp;" days. Quietly dying.",IF(AND(ISNUMBER($L77),$L77&gt;Thresholds!$B$9),"Recorded "&amp;$L77&amp;" days late. The board is lagging.",""))))))</f>
        <v/>
      </c>
    </row>
    <row r="78" customFormat="false" ht="19.5" hidden="false" customHeight="true" outlineLevel="0" collapsed="false">
      <c r="A78" s="17"/>
      <c r="B78" s="17"/>
      <c r="C78" s="17"/>
      <c r="D78" s="18"/>
      <c r="E78" s="18"/>
      <c r="F78" s="18"/>
      <c r="G78" s="18"/>
      <c r="H78" s="18"/>
      <c r="I78" s="18"/>
      <c r="J78" s="19" t="str">
        <f aca="true">IF($D78="","",IF($H78&lt;&gt;"",ROUNDDOWN(($H78-$D78)/7,0),ROUNDDOWN((TODAY()-$D78)/7,0)))</f>
        <v/>
      </c>
      <c r="K78" s="19" t="str">
        <f aca="true">IF(OR($C78&lt;&gt;"Blocked",$F78=""),"",TODAY()-$F78)</f>
        <v/>
      </c>
      <c r="L78" s="19" t="str">
        <f aca="false">IF(OR($H78="",$I78=""),"",$I78-$H78)</f>
        <v/>
      </c>
      <c r="M78" s="19" t="str">
        <f aca="true">IF(OR($E78="",$C78="Done"),"",TODAY()-$E78)</f>
        <v/>
      </c>
      <c r="N78" s="20" t="str">
        <f aca="false">IF($A78="","",IF(AND($C78="Blocked",$G78=""),"No unblock date. Nobody owns this one.",IF(AND(ISNUMBER($K78),$K78&gt;Thresholds!$B$8),"Blocked "&amp;$K78&amp;" days. That is a decision, not a block.",IF(AND(ISNUMBER($J78),$J78&gt;=Thresholds!$B$7,$C78&lt;&gt;"Done"),"Carried "&amp;$J78&amp;" weeks. Wrong scope, or unowned.",IF(AND(ISNUMBER($M78),$M78&gt;Thresholds!$B$10),"Silent "&amp;$M78&amp;" days. Quietly dying.",IF(AND(ISNUMBER($L78),$L78&gt;Thresholds!$B$9),"Recorded "&amp;$L78&amp;" days late. The board is lagging.",""))))))</f>
        <v/>
      </c>
    </row>
    <row r="79" customFormat="false" ht="19.5" hidden="false" customHeight="true" outlineLevel="0" collapsed="false">
      <c r="A79" s="17"/>
      <c r="B79" s="17"/>
      <c r="C79" s="17"/>
      <c r="D79" s="18"/>
      <c r="E79" s="18"/>
      <c r="F79" s="18"/>
      <c r="G79" s="18"/>
      <c r="H79" s="18"/>
      <c r="I79" s="18"/>
      <c r="J79" s="19" t="str">
        <f aca="true">IF($D79="","",IF($H79&lt;&gt;"",ROUNDDOWN(($H79-$D79)/7,0),ROUNDDOWN((TODAY()-$D79)/7,0)))</f>
        <v/>
      </c>
      <c r="K79" s="19" t="str">
        <f aca="true">IF(OR($C79&lt;&gt;"Blocked",$F79=""),"",TODAY()-$F79)</f>
        <v/>
      </c>
      <c r="L79" s="19" t="str">
        <f aca="false">IF(OR($H79="",$I79=""),"",$I79-$H79)</f>
        <v/>
      </c>
      <c r="M79" s="19" t="str">
        <f aca="true">IF(OR($E79="",$C79="Done"),"",TODAY()-$E79)</f>
        <v/>
      </c>
      <c r="N79" s="20" t="str">
        <f aca="false">IF($A79="","",IF(AND($C79="Blocked",$G79=""),"No unblock date. Nobody owns this one.",IF(AND(ISNUMBER($K79),$K79&gt;Thresholds!$B$8),"Blocked "&amp;$K79&amp;" days. That is a decision, not a block.",IF(AND(ISNUMBER($J79),$J79&gt;=Thresholds!$B$7,$C79&lt;&gt;"Done"),"Carried "&amp;$J79&amp;" weeks. Wrong scope, or unowned.",IF(AND(ISNUMBER($M79),$M79&gt;Thresholds!$B$10),"Silent "&amp;$M79&amp;" days. Quietly dying.",IF(AND(ISNUMBER($L79),$L79&gt;Thresholds!$B$9),"Recorded "&amp;$L79&amp;" days late. The board is lagging.",""))))))</f>
        <v/>
      </c>
    </row>
    <row r="80" customFormat="false" ht="19.5" hidden="false" customHeight="true" outlineLevel="0" collapsed="false">
      <c r="A80" s="17"/>
      <c r="B80" s="17"/>
      <c r="C80" s="17"/>
      <c r="D80" s="18"/>
      <c r="E80" s="18"/>
      <c r="F80" s="18"/>
      <c r="G80" s="18"/>
      <c r="H80" s="18"/>
      <c r="I80" s="18"/>
      <c r="J80" s="19" t="str">
        <f aca="true">IF($D80="","",IF($H80&lt;&gt;"",ROUNDDOWN(($H80-$D80)/7,0),ROUNDDOWN((TODAY()-$D80)/7,0)))</f>
        <v/>
      </c>
      <c r="K80" s="19" t="str">
        <f aca="true">IF(OR($C80&lt;&gt;"Blocked",$F80=""),"",TODAY()-$F80)</f>
        <v/>
      </c>
      <c r="L80" s="19" t="str">
        <f aca="false">IF(OR($H80="",$I80=""),"",$I80-$H80)</f>
        <v/>
      </c>
      <c r="M80" s="19" t="str">
        <f aca="true">IF(OR($E80="",$C80="Done"),"",TODAY()-$E80)</f>
        <v/>
      </c>
      <c r="N80" s="20" t="str">
        <f aca="false">IF($A80="","",IF(AND($C80="Blocked",$G80=""),"No unblock date. Nobody owns this one.",IF(AND(ISNUMBER($K80),$K80&gt;Thresholds!$B$8),"Blocked "&amp;$K80&amp;" days. That is a decision, not a block.",IF(AND(ISNUMBER($J80),$J80&gt;=Thresholds!$B$7,$C80&lt;&gt;"Done"),"Carried "&amp;$J80&amp;" weeks. Wrong scope, or unowned.",IF(AND(ISNUMBER($M80),$M80&gt;Thresholds!$B$10),"Silent "&amp;$M80&amp;" days. Quietly dying.",IF(AND(ISNUMBER($L80),$L80&gt;Thresholds!$B$9),"Recorded "&amp;$L80&amp;" days late. The board is lagging.",""))))))</f>
        <v/>
      </c>
    </row>
    <row r="81" customFormat="false" ht="19.5" hidden="false" customHeight="true" outlineLevel="0" collapsed="false">
      <c r="A81" s="17"/>
      <c r="B81" s="17"/>
      <c r="C81" s="17"/>
      <c r="D81" s="18"/>
      <c r="E81" s="18"/>
      <c r="F81" s="18"/>
      <c r="G81" s="18"/>
      <c r="H81" s="18"/>
      <c r="I81" s="18"/>
      <c r="J81" s="19" t="str">
        <f aca="true">IF($D81="","",IF($H81&lt;&gt;"",ROUNDDOWN(($H81-$D81)/7,0),ROUNDDOWN((TODAY()-$D81)/7,0)))</f>
        <v/>
      </c>
      <c r="K81" s="19" t="str">
        <f aca="true">IF(OR($C81&lt;&gt;"Blocked",$F81=""),"",TODAY()-$F81)</f>
        <v/>
      </c>
      <c r="L81" s="19" t="str">
        <f aca="false">IF(OR($H81="",$I81=""),"",$I81-$H81)</f>
        <v/>
      </c>
      <c r="M81" s="19" t="str">
        <f aca="true">IF(OR($E81="",$C81="Done"),"",TODAY()-$E81)</f>
        <v/>
      </c>
      <c r="N81" s="20" t="str">
        <f aca="false">IF($A81="","",IF(AND($C81="Blocked",$G81=""),"No unblock date. Nobody owns this one.",IF(AND(ISNUMBER($K81),$K81&gt;Thresholds!$B$8),"Blocked "&amp;$K81&amp;" days. That is a decision, not a block.",IF(AND(ISNUMBER($J81),$J81&gt;=Thresholds!$B$7,$C81&lt;&gt;"Done"),"Carried "&amp;$J81&amp;" weeks. Wrong scope, or unowned.",IF(AND(ISNUMBER($M81),$M81&gt;Thresholds!$B$10),"Silent "&amp;$M81&amp;" days. Quietly dying.",IF(AND(ISNUMBER($L81),$L81&gt;Thresholds!$B$9),"Recorded "&amp;$L81&amp;" days late. The board is lagging.",""))))))</f>
        <v/>
      </c>
    </row>
    <row r="82" customFormat="false" ht="19.5" hidden="false" customHeight="true" outlineLevel="0" collapsed="false">
      <c r="A82" s="17"/>
      <c r="B82" s="17"/>
      <c r="C82" s="17"/>
      <c r="D82" s="18"/>
      <c r="E82" s="18"/>
      <c r="F82" s="18"/>
      <c r="G82" s="18"/>
      <c r="H82" s="18"/>
      <c r="I82" s="18"/>
      <c r="J82" s="19" t="str">
        <f aca="true">IF($D82="","",IF($H82&lt;&gt;"",ROUNDDOWN(($H82-$D82)/7,0),ROUNDDOWN((TODAY()-$D82)/7,0)))</f>
        <v/>
      </c>
      <c r="K82" s="19" t="str">
        <f aca="true">IF(OR($C82&lt;&gt;"Blocked",$F82=""),"",TODAY()-$F82)</f>
        <v/>
      </c>
      <c r="L82" s="19" t="str">
        <f aca="false">IF(OR($H82="",$I82=""),"",$I82-$H82)</f>
        <v/>
      </c>
      <c r="M82" s="19" t="str">
        <f aca="true">IF(OR($E82="",$C82="Done"),"",TODAY()-$E82)</f>
        <v/>
      </c>
      <c r="N82" s="20" t="str">
        <f aca="false">IF($A82="","",IF(AND($C82="Blocked",$G82=""),"No unblock date. Nobody owns this one.",IF(AND(ISNUMBER($K82),$K82&gt;Thresholds!$B$8),"Blocked "&amp;$K82&amp;" days. That is a decision, not a block.",IF(AND(ISNUMBER($J82),$J82&gt;=Thresholds!$B$7,$C82&lt;&gt;"Done"),"Carried "&amp;$J82&amp;" weeks. Wrong scope, or unowned.",IF(AND(ISNUMBER($M82),$M82&gt;Thresholds!$B$10),"Silent "&amp;$M82&amp;" days. Quietly dying.",IF(AND(ISNUMBER($L82),$L82&gt;Thresholds!$B$9),"Recorded "&amp;$L82&amp;" days late. The board is lagging.",""))))))</f>
        <v/>
      </c>
    </row>
    <row r="83" customFormat="false" ht="19.5" hidden="false" customHeight="true" outlineLevel="0" collapsed="false">
      <c r="A83" s="17"/>
      <c r="B83" s="17"/>
      <c r="C83" s="17"/>
      <c r="D83" s="18"/>
      <c r="E83" s="18"/>
      <c r="F83" s="18"/>
      <c r="G83" s="18"/>
      <c r="H83" s="18"/>
      <c r="I83" s="18"/>
      <c r="J83" s="19" t="str">
        <f aca="true">IF($D83="","",IF($H83&lt;&gt;"",ROUNDDOWN(($H83-$D83)/7,0),ROUNDDOWN((TODAY()-$D83)/7,0)))</f>
        <v/>
      </c>
      <c r="K83" s="19" t="str">
        <f aca="true">IF(OR($C83&lt;&gt;"Blocked",$F83=""),"",TODAY()-$F83)</f>
        <v/>
      </c>
      <c r="L83" s="19" t="str">
        <f aca="false">IF(OR($H83="",$I83=""),"",$I83-$H83)</f>
        <v/>
      </c>
      <c r="M83" s="19" t="str">
        <f aca="true">IF(OR($E83="",$C83="Done"),"",TODAY()-$E83)</f>
        <v/>
      </c>
      <c r="N83" s="20" t="str">
        <f aca="false">IF($A83="","",IF(AND($C83="Blocked",$G83=""),"No unblock date. Nobody owns this one.",IF(AND(ISNUMBER($K83),$K83&gt;Thresholds!$B$8),"Blocked "&amp;$K83&amp;" days. That is a decision, not a block.",IF(AND(ISNUMBER($J83),$J83&gt;=Thresholds!$B$7,$C83&lt;&gt;"Done"),"Carried "&amp;$J83&amp;" weeks. Wrong scope, or unowned.",IF(AND(ISNUMBER($M83),$M83&gt;Thresholds!$B$10),"Silent "&amp;$M83&amp;" days. Quietly dying.",IF(AND(ISNUMBER($L83),$L83&gt;Thresholds!$B$9),"Recorded "&amp;$L83&amp;" days late. The board is lagging.",""))))))</f>
        <v/>
      </c>
    </row>
    <row r="84" customFormat="false" ht="19.5" hidden="false" customHeight="true" outlineLevel="0" collapsed="false">
      <c r="A84" s="17"/>
      <c r="B84" s="17"/>
      <c r="C84" s="17"/>
      <c r="D84" s="18"/>
      <c r="E84" s="18"/>
      <c r="F84" s="18"/>
      <c r="G84" s="18"/>
      <c r="H84" s="18"/>
      <c r="I84" s="18"/>
      <c r="J84" s="19" t="str">
        <f aca="true">IF($D84="","",IF($H84&lt;&gt;"",ROUNDDOWN(($H84-$D84)/7,0),ROUNDDOWN((TODAY()-$D84)/7,0)))</f>
        <v/>
      </c>
      <c r="K84" s="19" t="str">
        <f aca="true">IF(OR($C84&lt;&gt;"Blocked",$F84=""),"",TODAY()-$F84)</f>
        <v/>
      </c>
      <c r="L84" s="19" t="str">
        <f aca="false">IF(OR($H84="",$I84=""),"",$I84-$H84)</f>
        <v/>
      </c>
      <c r="M84" s="19" t="str">
        <f aca="true">IF(OR($E84="",$C84="Done"),"",TODAY()-$E84)</f>
        <v/>
      </c>
      <c r="N84" s="20" t="str">
        <f aca="false">IF($A84="","",IF(AND($C84="Blocked",$G84=""),"No unblock date. Nobody owns this one.",IF(AND(ISNUMBER($K84),$K84&gt;Thresholds!$B$8),"Blocked "&amp;$K84&amp;" days. That is a decision, not a block.",IF(AND(ISNUMBER($J84),$J84&gt;=Thresholds!$B$7,$C84&lt;&gt;"Done"),"Carried "&amp;$J84&amp;" weeks. Wrong scope, or unowned.",IF(AND(ISNUMBER($M84),$M84&gt;Thresholds!$B$10),"Silent "&amp;$M84&amp;" days. Quietly dying.",IF(AND(ISNUMBER($L84),$L84&gt;Thresholds!$B$9),"Recorded "&amp;$L84&amp;" days late. The board is lagging.",""))))))</f>
        <v/>
      </c>
    </row>
    <row r="85" customFormat="false" ht="19.5" hidden="false" customHeight="true" outlineLevel="0" collapsed="false">
      <c r="A85" s="17"/>
      <c r="B85" s="17"/>
      <c r="C85" s="17"/>
      <c r="D85" s="18"/>
      <c r="E85" s="18"/>
      <c r="F85" s="18"/>
      <c r="G85" s="18"/>
      <c r="H85" s="18"/>
      <c r="I85" s="18"/>
      <c r="J85" s="19" t="str">
        <f aca="true">IF($D85="","",IF($H85&lt;&gt;"",ROUNDDOWN(($H85-$D85)/7,0),ROUNDDOWN((TODAY()-$D85)/7,0)))</f>
        <v/>
      </c>
      <c r="K85" s="19" t="str">
        <f aca="true">IF(OR($C85&lt;&gt;"Blocked",$F85=""),"",TODAY()-$F85)</f>
        <v/>
      </c>
      <c r="L85" s="19" t="str">
        <f aca="false">IF(OR($H85="",$I85=""),"",$I85-$H85)</f>
        <v/>
      </c>
      <c r="M85" s="19" t="str">
        <f aca="true">IF(OR($E85="",$C85="Done"),"",TODAY()-$E85)</f>
        <v/>
      </c>
      <c r="N85" s="20" t="str">
        <f aca="false">IF($A85="","",IF(AND($C85="Blocked",$G85=""),"No unblock date. Nobody owns this one.",IF(AND(ISNUMBER($K85),$K85&gt;Thresholds!$B$8),"Blocked "&amp;$K85&amp;" days. That is a decision, not a block.",IF(AND(ISNUMBER($J85),$J85&gt;=Thresholds!$B$7,$C85&lt;&gt;"Done"),"Carried "&amp;$J85&amp;" weeks. Wrong scope, or unowned.",IF(AND(ISNUMBER($M85),$M85&gt;Thresholds!$B$10),"Silent "&amp;$M85&amp;" days. Quietly dying.",IF(AND(ISNUMBER($L85),$L85&gt;Thresholds!$B$9),"Recorded "&amp;$L85&amp;" days late. The board is lagging.",""))))))</f>
        <v/>
      </c>
    </row>
    <row r="86" customFormat="false" ht="19.5" hidden="false" customHeight="true" outlineLevel="0" collapsed="false">
      <c r="A86" s="17"/>
      <c r="B86" s="17"/>
      <c r="C86" s="17"/>
      <c r="D86" s="18"/>
      <c r="E86" s="18"/>
      <c r="F86" s="18"/>
      <c r="G86" s="18"/>
      <c r="H86" s="18"/>
      <c r="I86" s="18"/>
      <c r="J86" s="19" t="str">
        <f aca="true">IF($D86="","",IF($H86&lt;&gt;"",ROUNDDOWN(($H86-$D86)/7,0),ROUNDDOWN((TODAY()-$D86)/7,0)))</f>
        <v/>
      </c>
      <c r="K86" s="19" t="str">
        <f aca="true">IF(OR($C86&lt;&gt;"Blocked",$F86=""),"",TODAY()-$F86)</f>
        <v/>
      </c>
      <c r="L86" s="19" t="str">
        <f aca="false">IF(OR($H86="",$I86=""),"",$I86-$H86)</f>
        <v/>
      </c>
      <c r="M86" s="19" t="str">
        <f aca="true">IF(OR($E86="",$C86="Done"),"",TODAY()-$E86)</f>
        <v/>
      </c>
      <c r="N86" s="20" t="str">
        <f aca="false">IF($A86="","",IF(AND($C86="Blocked",$G86=""),"No unblock date. Nobody owns this one.",IF(AND(ISNUMBER($K86),$K86&gt;Thresholds!$B$8),"Blocked "&amp;$K86&amp;" days. That is a decision, not a block.",IF(AND(ISNUMBER($J86),$J86&gt;=Thresholds!$B$7,$C86&lt;&gt;"Done"),"Carried "&amp;$J86&amp;" weeks. Wrong scope, or unowned.",IF(AND(ISNUMBER($M86),$M86&gt;Thresholds!$B$10),"Silent "&amp;$M86&amp;" days. Quietly dying.",IF(AND(ISNUMBER($L86),$L86&gt;Thresholds!$B$9),"Recorded "&amp;$L86&amp;" days late. The board is lagging.",""))))))</f>
        <v/>
      </c>
    </row>
    <row r="87" customFormat="false" ht="19.5" hidden="false" customHeight="true" outlineLevel="0" collapsed="false">
      <c r="A87" s="17"/>
      <c r="B87" s="17"/>
      <c r="C87" s="17"/>
      <c r="D87" s="18"/>
      <c r="E87" s="18"/>
      <c r="F87" s="18"/>
      <c r="G87" s="18"/>
      <c r="H87" s="18"/>
      <c r="I87" s="18"/>
      <c r="J87" s="19" t="str">
        <f aca="true">IF($D87="","",IF($H87&lt;&gt;"",ROUNDDOWN(($H87-$D87)/7,0),ROUNDDOWN((TODAY()-$D87)/7,0)))</f>
        <v/>
      </c>
      <c r="K87" s="19" t="str">
        <f aca="true">IF(OR($C87&lt;&gt;"Blocked",$F87=""),"",TODAY()-$F87)</f>
        <v/>
      </c>
      <c r="L87" s="19" t="str">
        <f aca="false">IF(OR($H87="",$I87=""),"",$I87-$H87)</f>
        <v/>
      </c>
      <c r="M87" s="19" t="str">
        <f aca="true">IF(OR($E87="",$C87="Done"),"",TODAY()-$E87)</f>
        <v/>
      </c>
      <c r="N87" s="20" t="str">
        <f aca="false">IF($A87="","",IF(AND($C87="Blocked",$G87=""),"No unblock date. Nobody owns this one.",IF(AND(ISNUMBER($K87),$K87&gt;Thresholds!$B$8),"Blocked "&amp;$K87&amp;" days. That is a decision, not a block.",IF(AND(ISNUMBER($J87),$J87&gt;=Thresholds!$B$7,$C87&lt;&gt;"Done"),"Carried "&amp;$J87&amp;" weeks. Wrong scope, or unowned.",IF(AND(ISNUMBER($M87),$M87&gt;Thresholds!$B$10),"Silent "&amp;$M87&amp;" days. Quietly dying.",IF(AND(ISNUMBER($L87),$L87&gt;Thresholds!$B$9),"Recorded "&amp;$L87&amp;" days late. The board is lagging.",""))))))</f>
        <v/>
      </c>
    </row>
    <row r="88" customFormat="false" ht="19.5" hidden="false" customHeight="true" outlineLevel="0" collapsed="false">
      <c r="A88" s="17"/>
      <c r="B88" s="17"/>
      <c r="C88" s="17"/>
      <c r="D88" s="18"/>
      <c r="E88" s="18"/>
      <c r="F88" s="18"/>
      <c r="G88" s="18"/>
      <c r="H88" s="18"/>
      <c r="I88" s="18"/>
      <c r="J88" s="19" t="str">
        <f aca="true">IF($D88="","",IF($H88&lt;&gt;"",ROUNDDOWN(($H88-$D88)/7,0),ROUNDDOWN((TODAY()-$D88)/7,0)))</f>
        <v/>
      </c>
      <c r="K88" s="19" t="str">
        <f aca="true">IF(OR($C88&lt;&gt;"Blocked",$F88=""),"",TODAY()-$F88)</f>
        <v/>
      </c>
      <c r="L88" s="19" t="str">
        <f aca="false">IF(OR($H88="",$I88=""),"",$I88-$H88)</f>
        <v/>
      </c>
      <c r="M88" s="19" t="str">
        <f aca="true">IF(OR($E88="",$C88="Done"),"",TODAY()-$E88)</f>
        <v/>
      </c>
      <c r="N88" s="20" t="str">
        <f aca="false">IF($A88="","",IF(AND($C88="Blocked",$G88=""),"No unblock date. Nobody owns this one.",IF(AND(ISNUMBER($K88),$K88&gt;Thresholds!$B$8),"Blocked "&amp;$K88&amp;" days. That is a decision, not a block.",IF(AND(ISNUMBER($J88),$J88&gt;=Thresholds!$B$7,$C88&lt;&gt;"Done"),"Carried "&amp;$J88&amp;" weeks. Wrong scope, or unowned.",IF(AND(ISNUMBER($M88),$M88&gt;Thresholds!$B$10),"Silent "&amp;$M88&amp;" days. Quietly dying.",IF(AND(ISNUMBER($L88),$L88&gt;Thresholds!$B$9),"Recorded "&amp;$L88&amp;" days late. The board is lagging.",""))))))</f>
        <v/>
      </c>
    </row>
    <row r="89" customFormat="false" ht="19.5" hidden="false" customHeight="true" outlineLevel="0" collapsed="false">
      <c r="A89" s="17"/>
      <c r="B89" s="17"/>
      <c r="C89" s="17"/>
      <c r="D89" s="18"/>
      <c r="E89" s="18"/>
      <c r="F89" s="18"/>
      <c r="G89" s="18"/>
      <c r="H89" s="18"/>
      <c r="I89" s="18"/>
      <c r="J89" s="19" t="str">
        <f aca="true">IF($D89="","",IF($H89&lt;&gt;"",ROUNDDOWN(($H89-$D89)/7,0),ROUNDDOWN((TODAY()-$D89)/7,0)))</f>
        <v/>
      </c>
      <c r="K89" s="19" t="str">
        <f aca="true">IF(OR($C89&lt;&gt;"Blocked",$F89=""),"",TODAY()-$F89)</f>
        <v/>
      </c>
      <c r="L89" s="19" t="str">
        <f aca="false">IF(OR($H89="",$I89=""),"",$I89-$H89)</f>
        <v/>
      </c>
      <c r="M89" s="19" t="str">
        <f aca="true">IF(OR($E89="",$C89="Done"),"",TODAY()-$E89)</f>
        <v/>
      </c>
      <c r="N89" s="20" t="str">
        <f aca="false">IF($A89="","",IF(AND($C89="Blocked",$G89=""),"No unblock date. Nobody owns this one.",IF(AND(ISNUMBER($K89),$K89&gt;Thresholds!$B$8),"Blocked "&amp;$K89&amp;" days. That is a decision, not a block.",IF(AND(ISNUMBER($J89),$J89&gt;=Thresholds!$B$7,$C89&lt;&gt;"Done"),"Carried "&amp;$J89&amp;" weeks. Wrong scope, or unowned.",IF(AND(ISNUMBER($M89),$M89&gt;Thresholds!$B$10),"Silent "&amp;$M89&amp;" days. Quietly dying.",IF(AND(ISNUMBER($L89),$L89&gt;Thresholds!$B$9),"Recorded "&amp;$L89&amp;" days late. The board is lagging.",""))))))</f>
        <v/>
      </c>
    </row>
    <row r="90" customFormat="false" ht="19.5" hidden="false" customHeight="true" outlineLevel="0" collapsed="false">
      <c r="A90" s="17"/>
      <c r="B90" s="17"/>
      <c r="C90" s="17"/>
      <c r="D90" s="18"/>
      <c r="E90" s="18"/>
      <c r="F90" s="18"/>
      <c r="G90" s="18"/>
      <c r="H90" s="18"/>
      <c r="I90" s="18"/>
      <c r="J90" s="19" t="str">
        <f aca="true">IF($D90="","",IF($H90&lt;&gt;"",ROUNDDOWN(($H90-$D90)/7,0),ROUNDDOWN((TODAY()-$D90)/7,0)))</f>
        <v/>
      </c>
      <c r="K90" s="19" t="str">
        <f aca="true">IF(OR($C90&lt;&gt;"Blocked",$F90=""),"",TODAY()-$F90)</f>
        <v/>
      </c>
      <c r="L90" s="19" t="str">
        <f aca="false">IF(OR($H90="",$I90=""),"",$I90-$H90)</f>
        <v/>
      </c>
      <c r="M90" s="19" t="str">
        <f aca="true">IF(OR($E90="",$C90="Done"),"",TODAY()-$E90)</f>
        <v/>
      </c>
      <c r="N90" s="20" t="str">
        <f aca="false">IF($A90="","",IF(AND($C90="Blocked",$G90=""),"No unblock date. Nobody owns this one.",IF(AND(ISNUMBER($K90),$K90&gt;Thresholds!$B$8),"Blocked "&amp;$K90&amp;" days. That is a decision, not a block.",IF(AND(ISNUMBER($J90),$J90&gt;=Thresholds!$B$7,$C90&lt;&gt;"Done"),"Carried "&amp;$J90&amp;" weeks. Wrong scope, or unowned.",IF(AND(ISNUMBER($M90),$M90&gt;Thresholds!$B$10),"Silent "&amp;$M90&amp;" days. Quietly dying.",IF(AND(ISNUMBER($L90),$L90&gt;Thresholds!$B$9),"Recorded "&amp;$L90&amp;" days late. The board is lagging.",""))))))</f>
        <v/>
      </c>
    </row>
    <row r="91" customFormat="false" ht="19.5" hidden="false" customHeight="true" outlineLevel="0" collapsed="false">
      <c r="A91" s="17"/>
      <c r="B91" s="17"/>
      <c r="C91" s="17"/>
      <c r="D91" s="18"/>
      <c r="E91" s="18"/>
      <c r="F91" s="18"/>
      <c r="G91" s="18"/>
      <c r="H91" s="18"/>
      <c r="I91" s="18"/>
      <c r="J91" s="19" t="str">
        <f aca="true">IF($D91="","",IF($H91&lt;&gt;"",ROUNDDOWN(($H91-$D91)/7,0),ROUNDDOWN((TODAY()-$D91)/7,0)))</f>
        <v/>
      </c>
      <c r="K91" s="19" t="str">
        <f aca="true">IF(OR($C91&lt;&gt;"Blocked",$F91=""),"",TODAY()-$F91)</f>
        <v/>
      </c>
      <c r="L91" s="19" t="str">
        <f aca="false">IF(OR($H91="",$I91=""),"",$I91-$H91)</f>
        <v/>
      </c>
      <c r="M91" s="19" t="str">
        <f aca="true">IF(OR($E91="",$C91="Done"),"",TODAY()-$E91)</f>
        <v/>
      </c>
      <c r="N91" s="20" t="str">
        <f aca="false">IF($A91="","",IF(AND($C91="Blocked",$G91=""),"No unblock date. Nobody owns this one.",IF(AND(ISNUMBER($K91),$K91&gt;Thresholds!$B$8),"Blocked "&amp;$K91&amp;" days. That is a decision, not a block.",IF(AND(ISNUMBER($J91),$J91&gt;=Thresholds!$B$7,$C91&lt;&gt;"Done"),"Carried "&amp;$J91&amp;" weeks. Wrong scope, or unowned.",IF(AND(ISNUMBER($M91),$M91&gt;Thresholds!$B$10),"Silent "&amp;$M91&amp;" days. Quietly dying.",IF(AND(ISNUMBER($L91),$L91&gt;Thresholds!$B$9),"Recorded "&amp;$L91&amp;" days late. The board is lagging.",""))))))</f>
        <v/>
      </c>
    </row>
    <row r="92" customFormat="false" ht="19.5" hidden="false" customHeight="true" outlineLevel="0" collapsed="false">
      <c r="A92" s="17"/>
      <c r="B92" s="17"/>
      <c r="C92" s="17"/>
      <c r="D92" s="18"/>
      <c r="E92" s="18"/>
      <c r="F92" s="18"/>
      <c r="G92" s="18"/>
      <c r="H92" s="18"/>
      <c r="I92" s="18"/>
      <c r="J92" s="19" t="str">
        <f aca="true">IF($D92="","",IF($H92&lt;&gt;"",ROUNDDOWN(($H92-$D92)/7,0),ROUNDDOWN((TODAY()-$D92)/7,0)))</f>
        <v/>
      </c>
      <c r="K92" s="19" t="str">
        <f aca="true">IF(OR($C92&lt;&gt;"Blocked",$F92=""),"",TODAY()-$F92)</f>
        <v/>
      </c>
      <c r="L92" s="19" t="str">
        <f aca="false">IF(OR($H92="",$I92=""),"",$I92-$H92)</f>
        <v/>
      </c>
      <c r="M92" s="19" t="str">
        <f aca="true">IF(OR($E92="",$C92="Done"),"",TODAY()-$E92)</f>
        <v/>
      </c>
      <c r="N92" s="20" t="str">
        <f aca="false">IF($A92="","",IF(AND($C92="Blocked",$G92=""),"No unblock date. Nobody owns this one.",IF(AND(ISNUMBER($K92),$K92&gt;Thresholds!$B$8),"Blocked "&amp;$K92&amp;" days. That is a decision, not a block.",IF(AND(ISNUMBER($J92),$J92&gt;=Thresholds!$B$7,$C92&lt;&gt;"Done"),"Carried "&amp;$J92&amp;" weeks. Wrong scope, or unowned.",IF(AND(ISNUMBER($M92),$M92&gt;Thresholds!$B$10),"Silent "&amp;$M92&amp;" days. Quietly dying.",IF(AND(ISNUMBER($L92),$L92&gt;Thresholds!$B$9),"Recorded "&amp;$L92&amp;" days late. The board is lagging.",""))))))</f>
        <v/>
      </c>
    </row>
    <row r="93" customFormat="false" ht="19.5" hidden="false" customHeight="true" outlineLevel="0" collapsed="false">
      <c r="A93" s="17"/>
      <c r="B93" s="17"/>
      <c r="C93" s="17"/>
      <c r="D93" s="18"/>
      <c r="E93" s="18"/>
      <c r="F93" s="18"/>
      <c r="G93" s="18"/>
      <c r="H93" s="18"/>
      <c r="I93" s="18"/>
      <c r="J93" s="19" t="str">
        <f aca="true">IF($D93="","",IF($H93&lt;&gt;"",ROUNDDOWN(($H93-$D93)/7,0),ROUNDDOWN((TODAY()-$D93)/7,0)))</f>
        <v/>
      </c>
      <c r="K93" s="19" t="str">
        <f aca="true">IF(OR($C93&lt;&gt;"Blocked",$F93=""),"",TODAY()-$F93)</f>
        <v/>
      </c>
      <c r="L93" s="19" t="str">
        <f aca="false">IF(OR($H93="",$I93=""),"",$I93-$H93)</f>
        <v/>
      </c>
      <c r="M93" s="19" t="str">
        <f aca="true">IF(OR($E93="",$C93="Done"),"",TODAY()-$E93)</f>
        <v/>
      </c>
      <c r="N93" s="20" t="str">
        <f aca="false">IF($A93="","",IF(AND($C93="Blocked",$G93=""),"No unblock date. Nobody owns this one.",IF(AND(ISNUMBER($K93),$K93&gt;Thresholds!$B$8),"Blocked "&amp;$K93&amp;" days. That is a decision, not a block.",IF(AND(ISNUMBER($J93),$J93&gt;=Thresholds!$B$7,$C93&lt;&gt;"Done"),"Carried "&amp;$J93&amp;" weeks. Wrong scope, or unowned.",IF(AND(ISNUMBER($M93),$M93&gt;Thresholds!$B$10),"Silent "&amp;$M93&amp;" days. Quietly dying.",IF(AND(ISNUMBER($L93),$L93&gt;Thresholds!$B$9),"Recorded "&amp;$L93&amp;" days late. The board is lagging.",""))))))</f>
        <v/>
      </c>
    </row>
    <row r="94" customFormat="false" ht="19.5" hidden="false" customHeight="true" outlineLevel="0" collapsed="false">
      <c r="A94" s="17"/>
      <c r="B94" s="17"/>
      <c r="C94" s="17"/>
      <c r="D94" s="18"/>
      <c r="E94" s="18"/>
      <c r="F94" s="18"/>
      <c r="G94" s="18"/>
      <c r="H94" s="18"/>
      <c r="I94" s="18"/>
      <c r="J94" s="19" t="str">
        <f aca="true">IF($D94="","",IF($H94&lt;&gt;"",ROUNDDOWN(($H94-$D94)/7,0),ROUNDDOWN((TODAY()-$D94)/7,0)))</f>
        <v/>
      </c>
      <c r="K94" s="19" t="str">
        <f aca="true">IF(OR($C94&lt;&gt;"Blocked",$F94=""),"",TODAY()-$F94)</f>
        <v/>
      </c>
      <c r="L94" s="19" t="str">
        <f aca="false">IF(OR($H94="",$I94=""),"",$I94-$H94)</f>
        <v/>
      </c>
      <c r="M94" s="19" t="str">
        <f aca="true">IF(OR($E94="",$C94="Done"),"",TODAY()-$E94)</f>
        <v/>
      </c>
      <c r="N94" s="20" t="str">
        <f aca="false">IF($A94="","",IF(AND($C94="Blocked",$G94=""),"No unblock date. Nobody owns this one.",IF(AND(ISNUMBER($K94),$K94&gt;Thresholds!$B$8),"Blocked "&amp;$K94&amp;" days. That is a decision, not a block.",IF(AND(ISNUMBER($J94),$J94&gt;=Thresholds!$B$7,$C94&lt;&gt;"Done"),"Carried "&amp;$J94&amp;" weeks. Wrong scope, or unowned.",IF(AND(ISNUMBER($M94),$M94&gt;Thresholds!$B$10),"Silent "&amp;$M94&amp;" days. Quietly dying.",IF(AND(ISNUMBER($L94),$L94&gt;Thresholds!$B$9),"Recorded "&amp;$L94&amp;" days late. The board is lagging.",""))))))</f>
        <v/>
      </c>
    </row>
    <row r="95" customFormat="false" ht="19.5" hidden="false" customHeight="true" outlineLevel="0" collapsed="false">
      <c r="A95" s="17"/>
      <c r="B95" s="17"/>
      <c r="C95" s="17"/>
      <c r="D95" s="18"/>
      <c r="E95" s="18"/>
      <c r="F95" s="18"/>
      <c r="G95" s="18"/>
      <c r="H95" s="18"/>
      <c r="I95" s="18"/>
      <c r="J95" s="19" t="str">
        <f aca="true">IF($D95="","",IF($H95&lt;&gt;"",ROUNDDOWN(($H95-$D95)/7,0),ROUNDDOWN((TODAY()-$D95)/7,0)))</f>
        <v/>
      </c>
      <c r="K95" s="19" t="str">
        <f aca="true">IF(OR($C95&lt;&gt;"Blocked",$F95=""),"",TODAY()-$F95)</f>
        <v/>
      </c>
      <c r="L95" s="19" t="str">
        <f aca="false">IF(OR($H95="",$I95=""),"",$I95-$H95)</f>
        <v/>
      </c>
      <c r="M95" s="19" t="str">
        <f aca="true">IF(OR($E95="",$C95="Done"),"",TODAY()-$E95)</f>
        <v/>
      </c>
      <c r="N95" s="20" t="str">
        <f aca="false">IF($A95="","",IF(AND($C95="Blocked",$G95=""),"No unblock date. Nobody owns this one.",IF(AND(ISNUMBER($K95),$K95&gt;Thresholds!$B$8),"Blocked "&amp;$K95&amp;" days. That is a decision, not a block.",IF(AND(ISNUMBER($J95),$J95&gt;=Thresholds!$B$7,$C95&lt;&gt;"Done"),"Carried "&amp;$J95&amp;" weeks. Wrong scope, or unowned.",IF(AND(ISNUMBER($M95),$M95&gt;Thresholds!$B$10),"Silent "&amp;$M95&amp;" days. Quietly dying.",IF(AND(ISNUMBER($L95),$L95&gt;Thresholds!$B$9),"Recorded "&amp;$L95&amp;" days late. The board is lagging.",""))))))</f>
        <v/>
      </c>
    </row>
    <row r="96" customFormat="false" ht="19.5" hidden="false" customHeight="true" outlineLevel="0" collapsed="false">
      <c r="A96" s="17"/>
      <c r="B96" s="17"/>
      <c r="C96" s="17"/>
      <c r="D96" s="18"/>
      <c r="E96" s="18"/>
      <c r="F96" s="18"/>
      <c r="G96" s="18"/>
      <c r="H96" s="18"/>
      <c r="I96" s="18"/>
      <c r="J96" s="19" t="str">
        <f aca="true">IF($D96="","",IF($H96&lt;&gt;"",ROUNDDOWN(($H96-$D96)/7,0),ROUNDDOWN((TODAY()-$D96)/7,0)))</f>
        <v/>
      </c>
      <c r="K96" s="19" t="str">
        <f aca="true">IF(OR($C96&lt;&gt;"Blocked",$F96=""),"",TODAY()-$F96)</f>
        <v/>
      </c>
      <c r="L96" s="19" t="str">
        <f aca="false">IF(OR($H96="",$I96=""),"",$I96-$H96)</f>
        <v/>
      </c>
      <c r="M96" s="19" t="str">
        <f aca="true">IF(OR($E96="",$C96="Done"),"",TODAY()-$E96)</f>
        <v/>
      </c>
      <c r="N96" s="20" t="str">
        <f aca="false">IF($A96="","",IF(AND($C96="Blocked",$G96=""),"No unblock date. Nobody owns this one.",IF(AND(ISNUMBER($K96),$K96&gt;Thresholds!$B$8),"Blocked "&amp;$K96&amp;" days. That is a decision, not a block.",IF(AND(ISNUMBER($J96),$J96&gt;=Thresholds!$B$7,$C96&lt;&gt;"Done"),"Carried "&amp;$J96&amp;" weeks. Wrong scope, or unowned.",IF(AND(ISNUMBER($M96),$M96&gt;Thresholds!$B$10),"Silent "&amp;$M96&amp;" days. Quietly dying.",IF(AND(ISNUMBER($L96),$L96&gt;Thresholds!$B$9),"Recorded "&amp;$L96&amp;" days late. The board is lagging.",""))))))</f>
        <v/>
      </c>
    </row>
    <row r="97" customFormat="false" ht="19.5" hidden="false" customHeight="true" outlineLevel="0" collapsed="false">
      <c r="A97" s="17"/>
      <c r="B97" s="17"/>
      <c r="C97" s="17"/>
      <c r="D97" s="18"/>
      <c r="E97" s="18"/>
      <c r="F97" s="18"/>
      <c r="G97" s="18"/>
      <c r="H97" s="18"/>
      <c r="I97" s="18"/>
      <c r="J97" s="19" t="str">
        <f aca="true">IF($D97="","",IF($H97&lt;&gt;"",ROUNDDOWN(($H97-$D97)/7,0),ROUNDDOWN((TODAY()-$D97)/7,0)))</f>
        <v/>
      </c>
      <c r="K97" s="19" t="str">
        <f aca="true">IF(OR($C97&lt;&gt;"Blocked",$F97=""),"",TODAY()-$F97)</f>
        <v/>
      </c>
      <c r="L97" s="19" t="str">
        <f aca="false">IF(OR($H97="",$I97=""),"",$I97-$H97)</f>
        <v/>
      </c>
      <c r="M97" s="19" t="str">
        <f aca="true">IF(OR($E97="",$C97="Done"),"",TODAY()-$E97)</f>
        <v/>
      </c>
      <c r="N97" s="20" t="str">
        <f aca="false">IF($A97="","",IF(AND($C97="Blocked",$G97=""),"No unblock date. Nobody owns this one.",IF(AND(ISNUMBER($K97),$K97&gt;Thresholds!$B$8),"Blocked "&amp;$K97&amp;" days. That is a decision, not a block.",IF(AND(ISNUMBER($J97),$J97&gt;=Thresholds!$B$7,$C97&lt;&gt;"Done"),"Carried "&amp;$J97&amp;" weeks. Wrong scope, or unowned.",IF(AND(ISNUMBER($M97),$M97&gt;Thresholds!$B$10),"Silent "&amp;$M97&amp;" days. Quietly dying.",IF(AND(ISNUMBER($L97),$L97&gt;Thresholds!$B$9),"Recorded "&amp;$L97&amp;" days late. The board is lagging.",""))))))</f>
        <v/>
      </c>
    </row>
    <row r="98" customFormat="false" ht="19.5" hidden="false" customHeight="true" outlineLevel="0" collapsed="false">
      <c r="A98" s="17"/>
      <c r="B98" s="17"/>
      <c r="C98" s="17"/>
      <c r="D98" s="18"/>
      <c r="E98" s="18"/>
      <c r="F98" s="18"/>
      <c r="G98" s="18"/>
      <c r="H98" s="18"/>
      <c r="I98" s="18"/>
      <c r="J98" s="19" t="str">
        <f aca="true">IF($D98="","",IF($H98&lt;&gt;"",ROUNDDOWN(($H98-$D98)/7,0),ROUNDDOWN((TODAY()-$D98)/7,0)))</f>
        <v/>
      </c>
      <c r="K98" s="19" t="str">
        <f aca="true">IF(OR($C98&lt;&gt;"Blocked",$F98=""),"",TODAY()-$F98)</f>
        <v/>
      </c>
      <c r="L98" s="19" t="str">
        <f aca="false">IF(OR($H98="",$I98=""),"",$I98-$H98)</f>
        <v/>
      </c>
      <c r="M98" s="19" t="str">
        <f aca="true">IF(OR($E98="",$C98="Done"),"",TODAY()-$E98)</f>
        <v/>
      </c>
      <c r="N98" s="20" t="str">
        <f aca="false">IF($A98="","",IF(AND($C98="Blocked",$G98=""),"No unblock date. Nobody owns this one.",IF(AND(ISNUMBER($K98),$K98&gt;Thresholds!$B$8),"Blocked "&amp;$K98&amp;" days. That is a decision, not a block.",IF(AND(ISNUMBER($J98),$J98&gt;=Thresholds!$B$7,$C98&lt;&gt;"Done"),"Carried "&amp;$J98&amp;" weeks. Wrong scope, or unowned.",IF(AND(ISNUMBER($M98),$M98&gt;Thresholds!$B$10),"Silent "&amp;$M98&amp;" days. Quietly dying.",IF(AND(ISNUMBER($L98),$L98&gt;Thresholds!$B$9),"Recorded "&amp;$L98&amp;" days late. The board is lagging.",""))))))</f>
        <v/>
      </c>
    </row>
    <row r="99" customFormat="false" ht="19.5" hidden="false" customHeight="true" outlineLevel="0" collapsed="false">
      <c r="A99" s="17"/>
      <c r="B99" s="17"/>
      <c r="C99" s="17"/>
      <c r="D99" s="18"/>
      <c r="E99" s="18"/>
      <c r="F99" s="18"/>
      <c r="G99" s="18"/>
      <c r="H99" s="18"/>
      <c r="I99" s="18"/>
      <c r="J99" s="19" t="str">
        <f aca="true">IF($D99="","",IF($H99&lt;&gt;"",ROUNDDOWN(($H99-$D99)/7,0),ROUNDDOWN((TODAY()-$D99)/7,0)))</f>
        <v/>
      </c>
      <c r="K99" s="19" t="str">
        <f aca="true">IF(OR($C99&lt;&gt;"Blocked",$F99=""),"",TODAY()-$F99)</f>
        <v/>
      </c>
      <c r="L99" s="19" t="str">
        <f aca="false">IF(OR($H99="",$I99=""),"",$I99-$H99)</f>
        <v/>
      </c>
      <c r="M99" s="19" t="str">
        <f aca="true">IF(OR($E99="",$C99="Done"),"",TODAY()-$E99)</f>
        <v/>
      </c>
      <c r="N99" s="20" t="str">
        <f aca="false">IF($A99="","",IF(AND($C99="Blocked",$G99=""),"No unblock date. Nobody owns this one.",IF(AND(ISNUMBER($K99),$K99&gt;Thresholds!$B$8),"Blocked "&amp;$K99&amp;" days. That is a decision, not a block.",IF(AND(ISNUMBER($J99),$J99&gt;=Thresholds!$B$7,$C99&lt;&gt;"Done"),"Carried "&amp;$J99&amp;" weeks. Wrong scope, or unowned.",IF(AND(ISNUMBER($M99),$M99&gt;Thresholds!$B$10),"Silent "&amp;$M99&amp;" days. Quietly dying.",IF(AND(ISNUMBER($L99),$L99&gt;Thresholds!$B$9),"Recorded "&amp;$L99&amp;" days late. The board is lagging.",""))))))</f>
        <v/>
      </c>
    </row>
    <row r="100" customFormat="false" ht="19.5" hidden="false" customHeight="true" outlineLevel="0" collapsed="false">
      <c r="A100" s="17"/>
      <c r="B100" s="17"/>
      <c r="C100" s="17"/>
      <c r="D100" s="18"/>
      <c r="E100" s="18"/>
      <c r="F100" s="18"/>
      <c r="G100" s="18"/>
      <c r="H100" s="18"/>
      <c r="I100" s="18"/>
      <c r="J100" s="19" t="str">
        <f aca="true">IF($D100="","",IF($H100&lt;&gt;"",ROUNDDOWN(($H100-$D100)/7,0),ROUNDDOWN((TODAY()-$D100)/7,0)))</f>
        <v/>
      </c>
      <c r="K100" s="19" t="str">
        <f aca="true">IF(OR($C100&lt;&gt;"Blocked",$F100=""),"",TODAY()-$F100)</f>
        <v/>
      </c>
      <c r="L100" s="19" t="str">
        <f aca="false">IF(OR($H100="",$I100=""),"",$I100-$H100)</f>
        <v/>
      </c>
      <c r="M100" s="19" t="str">
        <f aca="true">IF(OR($E100="",$C100="Done"),"",TODAY()-$E100)</f>
        <v/>
      </c>
      <c r="N100" s="20" t="str">
        <f aca="false">IF($A100="","",IF(AND($C100="Blocked",$G100=""),"No unblock date. Nobody owns this one.",IF(AND(ISNUMBER($K100),$K100&gt;Thresholds!$B$8),"Blocked "&amp;$K100&amp;" days. That is a decision, not a block.",IF(AND(ISNUMBER($J100),$J100&gt;=Thresholds!$B$7,$C100&lt;&gt;"Done"),"Carried "&amp;$J100&amp;" weeks. Wrong scope, or unowned.",IF(AND(ISNUMBER($M100),$M100&gt;Thresholds!$B$10),"Silent "&amp;$M100&amp;" days. Quietly dying.",IF(AND(ISNUMBER($L100),$L100&gt;Thresholds!$B$9),"Recorded "&amp;$L100&amp;" days late. The board is lagging.",""))))))</f>
        <v/>
      </c>
    </row>
    <row r="101" customFormat="false" ht="19.5" hidden="false" customHeight="true" outlineLevel="0" collapsed="false">
      <c r="A101" s="17"/>
      <c r="B101" s="17"/>
      <c r="C101" s="17"/>
      <c r="D101" s="18"/>
      <c r="E101" s="18"/>
      <c r="F101" s="18"/>
      <c r="G101" s="18"/>
      <c r="H101" s="18"/>
      <c r="I101" s="18"/>
      <c r="J101" s="19" t="str">
        <f aca="true">IF($D101="","",IF($H101&lt;&gt;"",ROUNDDOWN(($H101-$D101)/7,0),ROUNDDOWN((TODAY()-$D101)/7,0)))</f>
        <v/>
      </c>
      <c r="K101" s="19" t="str">
        <f aca="true">IF(OR($C101&lt;&gt;"Blocked",$F101=""),"",TODAY()-$F101)</f>
        <v/>
      </c>
      <c r="L101" s="19" t="str">
        <f aca="false">IF(OR($H101="",$I101=""),"",$I101-$H101)</f>
        <v/>
      </c>
      <c r="M101" s="19" t="str">
        <f aca="true">IF(OR($E101="",$C101="Done"),"",TODAY()-$E101)</f>
        <v/>
      </c>
      <c r="N101" s="20" t="str">
        <f aca="false">IF($A101="","",IF(AND($C101="Blocked",$G101=""),"No unblock date. Nobody owns this one.",IF(AND(ISNUMBER($K101),$K101&gt;Thresholds!$B$8),"Blocked "&amp;$K101&amp;" days. That is a decision, not a block.",IF(AND(ISNUMBER($J101),$J101&gt;=Thresholds!$B$7,$C101&lt;&gt;"Done"),"Carried "&amp;$J101&amp;" weeks. Wrong scope, or unowned.",IF(AND(ISNUMBER($M101),$M101&gt;Thresholds!$B$10),"Silent "&amp;$M101&amp;" days. Quietly dying.",IF(AND(ISNUMBER($L101),$L101&gt;Thresholds!$B$9),"Recorded "&amp;$L101&amp;" days late. The board is lagging.",""))))))</f>
        <v/>
      </c>
    </row>
    <row r="102" customFormat="false" ht="19.5" hidden="false" customHeight="true" outlineLevel="0" collapsed="false">
      <c r="A102" s="17"/>
      <c r="B102" s="17"/>
      <c r="C102" s="17"/>
      <c r="D102" s="18"/>
      <c r="E102" s="18"/>
      <c r="F102" s="18"/>
      <c r="G102" s="18"/>
      <c r="H102" s="18"/>
      <c r="I102" s="18"/>
      <c r="J102" s="19" t="str">
        <f aca="true">IF($D102="","",IF($H102&lt;&gt;"",ROUNDDOWN(($H102-$D102)/7,0),ROUNDDOWN((TODAY()-$D102)/7,0)))</f>
        <v/>
      </c>
      <c r="K102" s="19" t="str">
        <f aca="true">IF(OR($C102&lt;&gt;"Blocked",$F102=""),"",TODAY()-$F102)</f>
        <v/>
      </c>
      <c r="L102" s="19" t="str">
        <f aca="false">IF(OR($H102="",$I102=""),"",$I102-$H102)</f>
        <v/>
      </c>
      <c r="M102" s="19" t="str">
        <f aca="true">IF(OR($E102="",$C102="Done"),"",TODAY()-$E102)</f>
        <v/>
      </c>
      <c r="N102" s="20" t="str">
        <f aca="false">IF($A102="","",IF(AND($C102="Blocked",$G102=""),"No unblock date. Nobody owns this one.",IF(AND(ISNUMBER($K102),$K102&gt;Thresholds!$B$8),"Blocked "&amp;$K102&amp;" days. That is a decision, not a block.",IF(AND(ISNUMBER($J102),$J102&gt;=Thresholds!$B$7,$C102&lt;&gt;"Done"),"Carried "&amp;$J102&amp;" weeks. Wrong scope, or unowned.",IF(AND(ISNUMBER($M102),$M102&gt;Thresholds!$B$10),"Silent "&amp;$M102&amp;" days. Quietly dying.",IF(AND(ISNUMBER($L102),$L102&gt;Thresholds!$B$9),"Recorded "&amp;$L102&amp;" days late. The board is lagging.",""))))))</f>
        <v/>
      </c>
    </row>
    <row r="103" customFormat="false" ht="19.5" hidden="false" customHeight="true" outlineLevel="0" collapsed="false">
      <c r="A103" s="17"/>
      <c r="B103" s="17"/>
      <c r="C103" s="17"/>
      <c r="D103" s="18"/>
      <c r="E103" s="18"/>
      <c r="F103" s="18"/>
      <c r="G103" s="18"/>
      <c r="H103" s="18"/>
      <c r="I103" s="18"/>
      <c r="J103" s="19" t="str">
        <f aca="true">IF($D103="","",IF($H103&lt;&gt;"",ROUNDDOWN(($H103-$D103)/7,0),ROUNDDOWN((TODAY()-$D103)/7,0)))</f>
        <v/>
      </c>
      <c r="K103" s="19" t="str">
        <f aca="true">IF(OR($C103&lt;&gt;"Blocked",$F103=""),"",TODAY()-$F103)</f>
        <v/>
      </c>
      <c r="L103" s="19" t="str">
        <f aca="false">IF(OR($H103="",$I103=""),"",$I103-$H103)</f>
        <v/>
      </c>
      <c r="M103" s="19" t="str">
        <f aca="true">IF(OR($E103="",$C103="Done"),"",TODAY()-$E103)</f>
        <v/>
      </c>
      <c r="N103" s="20" t="str">
        <f aca="false">IF($A103="","",IF(AND($C103="Blocked",$G103=""),"No unblock date. Nobody owns this one.",IF(AND(ISNUMBER($K103),$K103&gt;Thresholds!$B$8),"Blocked "&amp;$K103&amp;" days. That is a decision, not a block.",IF(AND(ISNUMBER($J103),$J103&gt;=Thresholds!$B$7,$C103&lt;&gt;"Done"),"Carried "&amp;$J103&amp;" weeks. Wrong scope, or unowned.",IF(AND(ISNUMBER($M103),$M103&gt;Thresholds!$B$10),"Silent "&amp;$M103&amp;" days. Quietly dying.",IF(AND(ISNUMBER($L103),$L103&gt;Thresholds!$B$9),"Recorded "&amp;$L103&amp;" days late. The board is lagging.",""))))))</f>
        <v/>
      </c>
    </row>
    <row r="104" customFormat="false" ht="19.5" hidden="false" customHeight="true" outlineLevel="0" collapsed="false">
      <c r="A104" s="17"/>
      <c r="B104" s="17"/>
      <c r="C104" s="17"/>
      <c r="D104" s="18"/>
      <c r="E104" s="18"/>
      <c r="F104" s="18"/>
      <c r="G104" s="18"/>
      <c r="H104" s="18"/>
      <c r="I104" s="18"/>
      <c r="J104" s="19" t="str">
        <f aca="true">IF($D104="","",IF($H104&lt;&gt;"",ROUNDDOWN(($H104-$D104)/7,0),ROUNDDOWN((TODAY()-$D104)/7,0)))</f>
        <v/>
      </c>
      <c r="K104" s="19" t="str">
        <f aca="true">IF(OR($C104&lt;&gt;"Blocked",$F104=""),"",TODAY()-$F104)</f>
        <v/>
      </c>
      <c r="L104" s="19" t="str">
        <f aca="false">IF(OR($H104="",$I104=""),"",$I104-$H104)</f>
        <v/>
      </c>
      <c r="M104" s="19" t="str">
        <f aca="true">IF(OR($E104="",$C104="Done"),"",TODAY()-$E104)</f>
        <v/>
      </c>
      <c r="N104" s="20" t="str">
        <f aca="false">IF($A104="","",IF(AND($C104="Blocked",$G104=""),"No unblock date. Nobody owns this one.",IF(AND(ISNUMBER($K104),$K104&gt;Thresholds!$B$8),"Blocked "&amp;$K104&amp;" days. That is a decision, not a block.",IF(AND(ISNUMBER($J104),$J104&gt;=Thresholds!$B$7,$C104&lt;&gt;"Done"),"Carried "&amp;$J104&amp;" weeks. Wrong scope, or unowned.",IF(AND(ISNUMBER($M104),$M104&gt;Thresholds!$B$10),"Silent "&amp;$M104&amp;" days. Quietly dying.",IF(AND(ISNUMBER($L104),$L104&gt;Thresholds!$B$9),"Recorded "&amp;$L104&amp;" days late. The board is lagging.",""))))))</f>
        <v/>
      </c>
    </row>
    <row r="105" customFormat="false" ht="19.5" hidden="false" customHeight="true" outlineLevel="0" collapsed="false">
      <c r="A105" s="17"/>
      <c r="B105" s="17"/>
      <c r="C105" s="17"/>
      <c r="D105" s="18"/>
      <c r="E105" s="18"/>
      <c r="F105" s="18"/>
      <c r="G105" s="18"/>
      <c r="H105" s="18"/>
      <c r="I105" s="18"/>
      <c r="J105" s="19" t="str">
        <f aca="true">IF($D105="","",IF($H105&lt;&gt;"",ROUNDDOWN(($H105-$D105)/7,0),ROUNDDOWN((TODAY()-$D105)/7,0)))</f>
        <v/>
      </c>
      <c r="K105" s="19" t="str">
        <f aca="true">IF(OR($C105&lt;&gt;"Blocked",$F105=""),"",TODAY()-$F105)</f>
        <v/>
      </c>
      <c r="L105" s="19" t="str">
        <f aca="false">IF(OR($H105="",$I105=""),"",$I105-$H105)</f>
        <v/>
      </c>
      <c r="M105" s="19" t="str">
        <f aca="true">IF(OR($E105="",$C105="Done"),"",TODAY()-$E105)</f>
        <v/>
      </c>
      <c r="N105" s="20" t="str">
        <f aca="false">IF($A105="","",IF(AND($C105="Blocked",$G105=""),"No unblock date. Nobody owns this one.",IF(AND(ISNUMBER($K105),$K105&gt;Thresholds!$B$8),"Blocked "&amp;$K105&amp;" days. That is a decision, not a block.",IF(AND(ISNUMBER($J105),$J105&gt;=Thresholds!$B$7,$C105&lt;&gt;"Done"),"Carried "&amp;$J105&amp;" weeks. Wrong scope, or unowned.",IF(AND(ISNUMBER($M105),$M105&gt;Thresholds!$B$10),"Silent "&amp;$M105&amp;" days. Quietly dying.",IF(AND(ISNUMBER($L105),$L105&gt;Thresholds!$B$9),"Recorded "&amp;$L105&amp;" days late. The board is lagging.",""))))))</f>
        <v/>
      </c>
    </row>
    <row r="106" customFormat="false" ht="19.5" hidden="false" customHeight="true" outlineLevel="0" collapsed="false">
      <c r="A106" s="17"/>
      <c r="B106" s="17"/>
      <c r="C106" s="17"/>
      <c r="D106" s="18"/>
      <c r="E106" s="18"/>
      <c r="F106" s="18"/>
      <c r="G106" s="18"/>
      <c r="H106" s="18"/>
      <c r="I106" s="18"/>
      <c r="J106" s="19" t="str">
        <f aca="true">IF($D106="","",IF($H106&lt;&gt;"",ROUNDDOWN(($H106-$D106)/7,0),ROUNDDOWN((TODAY()-$D106)/7,0)))</f>
        <v/>
      </c>
      <c r="K106" s="19" t="str">
        <f aca="true">IF(OR($C106&lt;&gt;"Blocked",$F106=""),"",TODAY()-$F106)</f>
        <v/>
      </c>
      <c r="L106" s="19" t="str">
        <f aca="false">IF(OR($H106="",$I106=""),"",$I106-$H106)</f>
        <v/>
      </c>
      <c r="M106" s="19" t="str">
        <f aca="true">IF(OR($E106="",$C106="Done"),"",TODAY()-$E106)</f>
        <v/>
      </c>
      <c r="N106" s="20" t="str">
        <f aca="false">IF($A106="","",IF(AND($C106="Blocked",$G106=""),"No unblock date. Nobody owns this one.",IF(AND(ISNUMBER($K106),$K106&gt;Thresholds!$B$8),"Blocked "&amp;$K106&amp;" days. That is a decision, not a block.",IF(AND(ISNUMBER($J106),$J106&gt;=Thresholds!$B$7,$C106&lt;&gt;"Done"),"Carried "&amp;$J106&amp;" weeks. Wrong scope, or unowned.",IF(AND(ISNUMBER($M106),$M106&gt;Thresholds!$B$10),"Silent "&amp;$M106&amp;" days. Quietly dying.",IF(AND(ISNUMBER($L106),$L106&gt;Thresholds!$B$9),"Recorded "&amp;$L106&amp;" days late. The board is lagging.",""))))))</f>
        <v/>
      </c>
    </row>
    <row r="107" customFormat="false" ht="19.5" hidden="false" customHeight="true" outlineLevel="0" collapsed="false">
      <c r="A107" s="17"/>
      <c r="B107" s="17"/>
      <c r="C107" s="17"/>
      <c r="D107" s="18"/>
      <c r="E107" s="18"/>
      <c r="F107" s="18"/>
      <c r="G107" s="18"/>
      <c r="H107" s="18"/>
      <c r="I107" s="18"/>
      <c r="J107" s="19" t="str">
        <f aca="true">IF($D107="","",IF($H107&lt;&gt;"",ROUNDDOWN(($H107-$D107)/7,0),ROUNDDOWN((TODAY()-$D107)/7,0)))</f>
        <v/>
      </c>
      <c r="K107" s="19" t="str">
        <f aca="true">IF(OR($C107&lt;&gt;"Blocked",$F107=""),"",TODAY()-$F107)</f>
        <v/>
      </c>
      <c r="L107" s="19" t="str">
        <f aca="false">IF(OR($H107="",$I107=""),"",$I107-$H107)</f>
        <v/>
      </c>
      <c r="M107" s="19" t="str">
        <f aca="true">IF(OR($E107="",$C107="Done"),"",TODAY()-$E107)</f>
        <v/>
      </c>
      <c r="N107" s="20" t="str">
        <f aca="false">IF($A107="","",IF(AND($C107="Blocked",$G107=""),"No unblock date. Nobody owns this one.",IF(AND(ISNUMBER($K107),$K107&gt;Thresholds!$B$8),"Blocked "&amp;$K107&amp;" days. That is a decision, not a block.",IF(AND(ISNUMBER($J107),$J107&gt;=Thresholds!$B$7,$C107&lt;&gt;"Done"),"Carried "&amp;$J107&amp;" weeks. Wrong scope, or unowned.",IF(AND(ISNUMBER($M107),$M107&gt;Thresholds!$B$10),"Silent "&amp;$M107&amp;" days. Quietly dying.",IF(AND(ISNUMBER($L107),$L107&gt;Thresholds!$B$9),"Recorded "&amp;$L107&amp;" days late. The board is lagging.",""))))))</f>
        <v/>
      </c>
    </row>
    <row r="108" customFormat="false" ht="19.5" hidden="false" customHeight="true" outlineLevel="0" collapsed="false">
      <c r="A108" s="17"/>
      <c r="B108" s="17"/>
      <c r="C108" s="17"/>
      <c r="D108" s="18"/>
      <c r="E108" s="18"/>
      <c r="F108" s="18"/>
      <c r="G108" s="18"/>
      <c r="H108" s="18"/>
      <c r="I108" s="18"/>
      <c r="J108" s="19" t="str">
        <f aca="true">IF($D108="","",IF($H108&lt;&gt;"",ROUNDDOWN(($H108-$D108)/7,0),ROUNDDOWN((TODAY()-$D108)/7,0)))</f>
        <v/>
      </c>
      <c r="K108" s="19" t="str">
        <f aca="true">IF(OR($C108&lt;&gt;"Blocked",$F108=""),"",TODAY()-$F108)</f>
        <v/>
      </c>
      <c r="L108" s="19" t="str">
        <f aca="false">IF(OR($H108="",$I108=""),"",$I108-$H108)</f>
        <v/>
      </c>
      <c r="M108" s="19" t="str">
        <f aca="true">IF(OR($E108="",$C108="Done"),"",TODAY()-$E108)</f>
        <v/>
      </c>
      <c r="N108" s="20" t="str">
        <f aca="false">IF($A108="","",IF(AND($C108="Blocked",$G108=""),"No unblock date. Nobody owns this one.",IF(AND(ISNUMBER($K108),$K108&gt;Thresholds!$B$8),"Blocked "&amp;$K108&amp;" days. That is a decision, not a block.",IF(AND(ISNUMBER($J108),$J108&gt;=Thresholds!$B$7,$C108&lt;&gt;"Done"),"Carried "&amp;$J108&amp;" weeks. Wrong scope, or unowned.",IF(AND(ISNUMBER($M108),$M108&gt;Thresholds!$B$10),"Silent "&amp;$M108&amp;" days. Quietly dying.",IF(AND(ISNUMBER($L108),$L108&gt;Thresholds!$B$9),"Recorded "&amp;$L108&amp;" days late. The board is lagging.",""))))))</f>
        <v/>
      </c>
    </row>
    <row r="109" customFormat="false" ht="19.5" hidden="false" customHeight="true" outlineLevel="0" collapsed="false">
      <c r="A109" s="17"/>
      <c r="B109" s="17"/>
      <c r="C109" s="17"/>
      <c r="D109" s="18"/>
      <c r="E109" s="18"/>
      <c r="F109" s="18"/>
      <c r="G109" s="18"/>
      <c r="H109" s="18"/>
      <c r="I109" s="18"/>
      <c r="J109" s="19" t="str">
        <f aca="true">IF($D109="","",IF($H109&lt;&gt;"",ROUNDDOWN(($H109-$D109)/7,0),ROUNDDOWN((TODAY()-$D109)/7,0)))</f>
        <v/>
      </c>
      <c r="K109" s="19" t="str">
        <f aca="true">IF(OR($C109&lt;&gt;"Blocked",$F109=""),"",TODAY()-$F109)</f>
        <v/>
      </c>
      <c r="L109" s="19" t="str">
        <f aca="false">IF(OR($H109="",$I109=""),"",$I109-$H109)</f>
        <v/>
      </c>
      <c r="M109" s="19" t="str">
        <f aca="true">IF(OR($E109="",$C109="Done"),"",TODAY()-$E109)</f>
        <v/>
      </c>
      <c r="N109" s="20" t="str">
        <f aca="false">IF($A109="","",IF(AND($C109="Blocked",$G109=""),"No unblock date. Nobody owns this one.",IF(AND(ISNUMBER($K109),$K109&gt;Thresholds!$B$8),"Blocked "&amp;$K109&amp;" days. That is a decision, not a block.",IF(AND(ISNUMBER($J109),$J109&gt;=Thresholds!$B$7,$C109&lt;&gt;"Done"),"Carried "&amp;$J109&amp;" weeks. Wrong scope, or unowned.",IF(AND(ISNUMBER($M109),$M109&gt;Thresholds!$B$10),"Silent "&amp;$M109&amp;" days. Quietly dying.",IF(AND(ISNUMBER($L109),$L109&gt;Thresholds!$B$9),"Recorded "&amp;$L109&amp;" days late. The board is lagging.",""))))))</f>
        <v/>
      </c>
    </row>
    <row r="110" customFormat="false" ht="19.5" hidden="false" customHeight="true" outlineLevel="0" collapsed="false">
      <c r="A110" s="17"/>
      <c r="B110" s="17"/>
      <c r="C110" s="17"/>
      <c r="D110" s="18"/>
      <c r="E110" s="18"/>
      <c r="F110" s="18"/>
      <c r="G110" s="18"/>
      <c r="H110" s="18"/>
      <c r="I110" s="18"/>
      <c r="J110" s="19" t="str">
        <f aca="true">IF($D110="","",IF($H110&lt;&gt;"",ROUNDDOWN(($H110-$D110)/7,0),ROUNDDOWN((TODAY()-$D110)/7,0)))</f>
        <v/>
      </c>
      <c r="K110" s="19" t="str">
        <f aca="true">IF(OR($C110&lt;&gt;"Blocked",$F110=""),"",TODAY()-$F110)</f>
        <v/>
      </c>
      <c r="L110" s="19" t="str">
        <f aca="false">IF(OR($H110="",$I110=""),"",$I110-$H110)</f>
        <v/>
      </c>
      <c r="M110" s="19" t="str">
        <f aca="true">IF(OR($E110="",$C110="Done"),"",TODAY()-$E110)</f>
        <v/>
      </c>
      <c r="N110" s="20" t="str">
        <f aca="false">IF($A110="","",IF(AND($C110="Blocked",$G110=""),"No unblock date. Nobody owns this one.",IF(AND(ISNUMBER($K110),$K110&gt;Thresholds!$B$8),"Blocked "&amp;$K110&amp;" days. That is a decision, not a block.",IF(AND(ISNUMBER($J110),$J110&gt;=Thresholds!$B$7,$C110&lt;&gt;"Done"),"Carried "&amp;$J110&amp;" weeks. Wrong scope, or unowned.",IF(AND(ISNUMBER($M110),$M110&gt;Thresholds!$B$10),"Silent "&amp;$M110&amp;" days. Quietly dying.",IF(AND(ISNUMBER($L110),$L110&gt;Thresholds!$B$9),"Recorded "&amp;$L110&amp;" days late. The board is lagging.",""))))))</f>
        <v/>
      </c>
    </row>
    <row r="111" customFormat="false" ht="19.5" hidden="false" customHeight="true" outlineLevel="0" collapsed="false">
      <c r="A111" s="17"/>
      <c r="B111" s="17"/>
      <c r="C111" s="17"/>
      <c r="D111" s="18"/>
      <c r="E111" s="18"/>
      <c r="F111" s="18"/>
      <c r="G111" s="18"/>
      <c r="H111" s="18"/>
      <c r="I111" s="18"/>
      <c r="J111" s="19" t="str">
        <f aca="true">IF($D111="","",IF($H111&lt;&gt;"",ROUNDDOWN(($H111-$D111)/7,0),ROUNDDOWN((TODAY()-$D111)/7,0)))</f>
        <v/>
      </c>
      <c r="K111" s="19" t="str">
        <f aca="true">IF(OR($C111&lt;&gt;"Blocked",$F111=""),"",TODAY()-$F111)</f>
        <v/>
      </c>
      <c r="L111" s="19" t="str">
        <f aca="false">IF(OR($H111="",$I111=""),"",$I111-$H111)</f>
        <v/>
      </c>
      <c r="M111" s="19" t="str">
        <f aca="true">IF(OR($E111="",$C111="Done"),"",TODAY()-$E111)</f>
        <v/>
      </c>
      <c r="N111" s="20" t="str">
        <f aca="false">IF($A111="","",IF(AND($C111="Blocked",$G111=""),"No unblock date. Nobody owns this one.",IF(AND(ISNUMBER($K111),$K111&gt;Thresholds!$B$8),"Blocked "&amp;$K111&amp;" days. That is a decision, not a block.",IF(AND(ISNUMBER($J111),$J111&gt;=Thresholds!$B$7,$C111&lt;&gt;"Done"),"Carried "&amp;$J111&amp;" weeks. Wrong scope, or unowned.",IF(AND(ISNUMBER($M111),$M111&gt;Thresholds!$B$10),"Silent "&amp;$M111&amp;" days. Quietly dying.",IF(AND(ISNUMBER($L111),$L111&gt;Thresholds!$B$9),"Recorded "&amp;$L111&amp;" days late. The board is lagging.",""))))))</f>
        <v/>
      </c>
    </row>
    <row r="112" customFormat="false" ht="19.5" hidden="false" customHeight="true" outlineLevel="0" collapsed="false">
      <c r="A112" s="17"/>
      <c r="B112" s="17"/>
      <c r="C112" s="17"/>
      <c r="D112" s="18"/>
      <c r="E112" s="18"/>
      <c r="F112" s="18"/>
      <c r="G112" s="18"/>
      <c r="H112" s="18"/>
      <c r="I112" s="18"/>
      <c r="J112" s="19" t="str">
        <f aca="true">IF($D112="","",IF($H112&lt;&gt;"",ROUNDDOWN(($H112-$D112)/7,0),ROUNDDOWN((TODAY()-$D112)/7,0)))</f>
        <v/>
      </c>
      <c r="K112" s="19" t="str">
        <f aca="true">IF(OR($C112&lt;&gt;"Blocked",$F112=""),"",TODAY()-$F112)</f>
        <v/>
      </c>
      <c r="L112" s="19" t="str">
        <f aca="false">IF(OR($H112="",$I112=""),"",$I112-$H112)</f>
        <v/>
      </c>
      <c r="M112" s="19" t="str">
        <f aca="true">IF(OR($E112="",$C112="Done"),"",TODAY()-$E112)</f>
        <v/>
      </c>
      <c r="N112" s="20" t="str">
        <f aca="false">IF($A112="","",IF(AND($C112="Blocked",$G112=""),"No unblock date. Nobody owns this one.",IF(AND(ISNUMBER($K112),$K112&gt;Thresholds!$B$8),"Blocked "&amp;$K112&amp;" days. That is a decision, not a block.",IF(AND(ISNUMBER($J112),$J112&gt;=Thresholds!$B$7,$C112&lt;&gt;"Done"),"Carried "&amp;$J112&amp;" weeks. Wrong scope, or unowned.",IF(AND(ISNUMBER($M112),$M112&gt;Thresholds!$B$10),"Silent "&amp;$M112&amp;" days. Quietly dying.",IF(AND(ISNUMBER($L112),$L112&gt;Thresholds!$B$9),"Recorded "&amp;$L112&amp;" days late. The board is lagging.",""))))))</f>
        <v/>
      </c>
    </row>
    <row r="113" customFormat="false" ht="19.5" hidden="false" customHeight="true" outlineLevel="0" collapsed="false">
      <c r="A113" s="17"/>
      <c r="B113" s="17"/>
      <c r="C113" s="17"/>
      <c r="D113" s="18"/>
      <c r="E113" s="18"/>
      <c r="F113" s="18"/>
      <c r="G113" s="18"/>
      <c r="H113" s="18"/>
      <c r="I113" s="18"/>
      <c r="J113" s="19" t="str">
        <f aca="true">IF($D113="","",IF($H113&lt;&gt;"",ROUNDDOWN(($H113-$D113)/7,0),ROUNDDOWN((TODAY()-$D113)/7,0)))</f>
        <v/>
      </c>
      <c r="K113" s="19" t="str">
        <f aca="true">IF(OR($C113&lt;&gt;"Blocked",$F113=""),"",TODAY()-$F113)</f>
        <v/>
      </c>
      <c r="L113" s="19" t="str">
        <f aca="false">IF(OR($H113="",$I113=""),"",$I113-$H113)</f>
        <v/>
      </c>
      <c r="M113" s="19" t="str">
        <f aca="true">IF(OR($E113="",$C113="Done"),"",TODAY()-$E113)</f>
        <v/>
      </c>
      <c r="N113" s="20" t="str">
        <f aca="false">IF($A113="","",IF(AND($C113="Blocked",$G113=""),"No unblock date. Nobody owns this one.",IF(AND(ISNUMBER($K113),$K113&gt;Thresholds!$B$8),"Blocked "&amp;$K113&amp;" days. That is a decision, not a block.",IF(AND(ISNUMBER($J113),$J113&gt;=Thresholds!$B$7,$C113&lt;&gt;"Done"),"Carried "&amp;$J113&amp;" weeks. Wrong scope, or unowned.",IF(AND(ISNUMBER($M113),$M113&gt;Thresholds!$B$10),"Silent "&amp;$M113&amp;" days. Quietly dying.",IF(AND(ISNUMBER($L113),$L113&gt;Thresholds!$B$9),"Recorded "&amp;$L113&amp;" days late. The board is lagging.",""))))))</f>
        <v/>
      </c>
    </row>
    <row r="114" customFormat="false" ht="19.5" hidden="false" customHeight="true" outlineLevel="0" collapsed="false">
      <c r="A114" s="17"/>
      <c r="B114" s="17"/>
      <c r="C114" s="17"/>
      <c r="D114" s="18"/>
      <c r="E114" s="18"/>
      <c r="F114" s="18"/>
      <c r="G114" s="18"/>
      <c r="H114" s="18"/>
      <c r="I114" s="18"/>
      <c r="J114" s="19" t="str">
        <f aca="true">IF($D114="","",IF($H114&lt;&gt;"",ROUNDDOWN(($H114-$D114)/7,0),ROUNDDOWN((TODAY()-$D114)/7,0)))</f>
        <v/>
      </c>
      <c r="K114" s="19" t="str">
        <f aca="true">IF(OR($C114&lt;&gt;"Blocked",$F114=""),"",TODAY()-$F114)</f>
        <v/>
      </c>
      <c r="L114" s="19" t="str">
        <f aca="false">IF(OR($H114="",$I114=""),"",$I114-$H114)</f>
        <v/>
      </c>
      <c r="M114" s="19" t="str">
        <f aca="true">IF(OR($E114="",$C114="Done"),"",TODAY()-$E114)</f>
        <v/>
      </c>
      <c r="N114" s="20" t="str">
        <f aca="false">IF($A114="","",IF(AND($C114="Blocked",$G114=""),"No unblock date. Nobody owns this one.",IF(AND(ISNUMBER($K114),$K114&gt;Thresholds!$B$8),"Blocked "&amp;$K114&amp;" days. That is a decision, not a block.",IF(AND(ISNUMBER($J114),$J114&gt;=Thresholds!$B$7,$C114&lt;&gt;"Done"),"Carried "&amp;$J114&amp;" weeks. Wrong scope, or unowned.",IF(AND(ISNUMBER($M114),$M114&gt;Thresholds!$B$10),"Silent "&amp;$M114&amp;" days. Quietly dying.",IF(AND(ISNUMBER($L114),$L114&gt;Thresholds!$B$9),"Recorded "&amp;$L114&amp;" days late. The board is lagging.",""))))))</f>
        <v/>
      </c>
    </row>
    <row r="115" customFormat="false" ht="19.5" hidden="false" customHeight="true" outlineLevel="0" collapsed="false">
      <c r="A115" s="17"/>
      <c r="B115" s="17"/>
      <c r="C115" s="17"/>
      <c r="D115" s="18"/>
      <c r="E115" s="18"/>
      <c r="F115" s="18"/>
      <c r="G115" s="18"/>
      <c r="H115" s="18"/>
      <c r="I115" s="18"/>
      <c r="J115" s="19" t="str">
        <f aca="true">IF($D115="","",IF($H115&lt;&gt;"",ROUNDDOWN(($H115-$D115)/7,0),ROUNDDOWN((TODAY()-$D115)/7,0)))</f>
        <v/>
      </c>
      <c r="K115" s="19" t="str">
        <f aca="true">IF(OR($C115&lt;&gt;"Blocked",$F115=""),"",TODAY()-$F115)</f>
        <v/>
      </c>
      <c r="L115" s="19" t="str">
        <f aca="false">IF(OR($H115="",$I115=""),"",$I115-$H115)</f>
        <v/>
      </c>
      <c r="M115" s="19" t="str">
        <f aca="true">IF(OR($E115="",$C115="Done"),"",TODAY()-$E115)</f>
        <v/>
      </c>
      <c r="N115" s="20" t="str">
        <f aca="false">IF($A115="","",IF(AND($C115="Blocked",$G115=""),"No unblock date. Nobody owns this one.",IF(AND(ISNUMBER($K115),$K115&gt;Thresholds!$B$8),"Blocked "&amp;$K115&amp;" days. That is a decision, not a block.",IF(AND(ISNUMBER($J115),$J115&gt;=Thresholds!$B$7,$C115&lt;&gt;"Done"),"Carried "&amp;$J115&amp;" weeks. Wrong scope, or unowned.",IF(AND(ISNUMBER($M115),$M115&gt;Thresholds!$B$10),"Silent "&amp;$M115&amp;" days. Quietly dying.",IF(AND(ISNUMBER($L115),$L115&gt;Thresholds!$B$9),"Recorded "&amp;$L115&amp;" days late. The board is lagging.",""))))))</f>
        <v/>
      </c>
    </row>
    <row r="116" customFormat="false" ht="19.5" hidden="false" customHeight="true" outlineLevel="0" collapsed="false">
      <c r="A116" s="17"/>
      <c r="B116" s="17"/>
      <c r="C116" s="17"/>
      <c r="D116" s="18"/>
      <c r="E116" s="18"/>
      <c r="F116" s="18"/>
      <c r="G116" s="18"/>
      <c r="H116" s="18"/>
      <c r="I116" s="18"/>
      <c r="J116" s="19" t="str">
        <f aca="true">IF($D116="","",IF($H116&lt;&gt;"",ROUNDDOWN(($H116-$D116)/7,0),ROUNDDOWN((TODAY()-$D116)/7,0)))</f>
        <v/>
      </c>
      <c r="K116" s="19" t="str">
        <f aca="true">IF(OR($C116&lt;&gt;"Blocked",$F116=""),"",TODAY()-$F116)</f>
        <v/>
      </c>
      <c r="L116" s="19" t="str">
        <f aca="false">IF(OR($H116="",$I116=""),"",$I116-$H116)</f>
        <v/>
      </c>
      <c r="M116" s="19" t="str">
        <f aca="true">IF(OR($E116="",$C116="Done"),"",TODAY()-$E116)</f>
        <v/>
      </c>
      <c r="N116" s="20" t="str">
        <f aca="false">IF($A116="","",IF(AND($C116="Blocked",$G116=""),"No unblock date. Nobody owns this one.",IF(AND(ISNUMBER($K116),$K116&gt;Thresholds!$B$8),"Blocked "&amp;$K116&amp;" days. That is a decision, not a block.",IF(AND(ISNUMBER($J116),$J116&gt;=Thresholds!$B$7,$C116&lt;&gt;"Done"),"Carried "&amp;$J116&amp;" weeks. Wrong scope, or unowned.",IF(AND(ISNUMBER($M116),$M116&gt;Thresholds!$B$10),"Silent "&amp;$M116&amp;" days. Quietly dying.",IF(AND(ISNUMBER($L116),$L116&gt;Thresholds!$B$9),"Recorded "&amp;$L116&amp;" days late. The board is lagging.",""))))))</f>
        <v/>
      </c>
    </row>
    <row r="117" customFormat="false" ht="19.5" hidden="false" customHeight="true" outlineLevel="0" collapsed="false">
      <c r="A117" s="17"/>
      <c r="B117" s="17"/>
      <c r="C117" s="17"/>
      <c r="D117" s="18"/>
      <c r="E117" s="18"/>
      <c r="F117" s="18"/>
      <c r="G117" s="18"/>
      <c r="H117" s="18"/>
      <c r="I117" s="18"/>
      <c r="J117" s="19" t="str">
        <f aca="true">IF($D117="","",IF($H117&lt;&gt;"",ROUNDDOWN(($H117-$D117)/7,0),ROUNDDOWN((TODAY()-$D117)/7,0)))</f>
        <v/>
      </c>
      <c r="K117" s="19" t="str">
        <f aca="true">IF(OR($C117&lt;&gt;"Blocked",$F117=""),"",TODAY()-$F117)</f>
        <v/>
      </c>
      <c r="L117" s="19" t="str">
        <f aca="false">IF(OR($H117="",$I117=""),"",$I117-$H117)</f>
        <v/>
      </c>
      <c r="M117" s="19" t="str">
        <f aca="true">IF(OR($E117="",$C117="Done"),"",TODAY()-$E117)</f>
        <v/>
      </c>
      <c r="N117" s="20" t="str">
        <f aca="false">IF($A117="","",IF(AND($C117="Blocked",$G117=""),"No unblock date. Nobody owns this one.",IF(AND(ISNUMBER($K117),$K117&gt;Thresholds!$B$8),"Blocked "&amp;$K117&amp;" days. That is a decision, not a block.",IF(AND(ISNUMBER($J117),$J117&gt;=Thresholds!$B$7,$C117&lt;&gt;"Done"),"Carried "&amp;$J117&amp;" weeks. Wrong scope, or unowned.",IF(AND(ISNUMBER($M117),$M117&gt;Thresholds!$B$10),"Silent "&amp;$M117&amp;" days. Quietly dying.",IF(AND(ISNUMBER($L117),$L117&gt;Thresholds!$B$9),"Recorded "&amp;$L117&amp;" days late. The board is lagging.",""))))))</f>
        <v/>
      </c>
    </row>
    <row r="118" customFormat="false" ht="19.5" hidden="false" customHeight="true" outlineLevel="0" collapsed="false">
      <c r="A118" s="17"/>
      <c r="B118" s="17"/>
      <c r="C118" s="17"/>
      <c r="D118" s="18"/>
      <c r="E118" s="18"/>
      <c r="F118" s="18"/>
      <c r="G118" s="18"/>
      <c r="H118" s="18"/>
      <c r="I118" s="18"/>
      <c r="J118" s="19" t="str">
        <f aca="true">IF($D118="","",IF($H118&lt;&gt;"",ROUNDDOWN(($H118-$D118)/7,0),ROUNDDOWN((TODAY()-$D118)/7,0)))</f>
        <v/>
      </c>
      <c r="K118" s="19" t="str">
        <f aca="true">IF(OR($C118&lt;&gt;"Blocked",$F118=""),"",TODAY()-$F118)</f>
        <v/>
      </c>
      <c r="L118" s="19" t="str">
        <f aca="false">IF(OR($H118="",$I118=""),"",$I118-$H118)</f>
        <v/>
      </c>
      <c r="M118" s="19" t="str">
        <f aca="true">IF(OR($E118="",$C118="Done"),"",TODAY()-$E118)</f>
        <v/>
      </c>
      <c r="N118" s="20" t="str">
        <f aca="false">IF($A118="","",IF(AND($C118="Blocked",$G118=""),"No unblock date. Nobody owns this one.",IF(AND(ISNUMBER($K118),$K118&gt;Thresholds!$B$8),"Blocked "&amp;$K118&amp;" days. That is a decision, not a block.",IF(AND(ISNUMBER($J118),$J118&gt;=Thresholds!$B$7,$C118&lt;&gt;"Done"),"Carried "&amp;$J118&amp;" weeks. Wrong scope, or unowned.",IF(AND(ISNUMBER($M118),$M118&gt;Thresholds!$B$10),"Silent "&amp;$M118&amp;" days. Quietly dying.",IF(AND(ISNUMBER($L118),$L118&gt;Thresholds!$B$9),"Recorded "&amp;$L118&amp;" days late. The board is lagging.",""))))))</f>
        <v/>
      </c>
    </row>
    <row r="119" customFormat="false" ht="19.5" hidden="false" customHeight="true" outlineLevel="0" collapsed="false">
      <c r="A119" s="17"/>
      <c r="B119" s="17"/>
      <c r="C119" s="17"/>
      <c r="D119" s="18"/>
      <c r="E119" s="18"/>
      <c r="F119" s="18"/>
      <c r="G119" s="18"/>
      <c r="H119" s="18"/>
      <c r="I119" s="18"/>
      <c r="J119" s="19" t="str">
        <f aca="true">IF($D119="","",IF($H119&lt;&gt;"",ROUNDDOWN(($H119-$D119)/7,0),ROUNDDOWN((TODAY()-$D119)/7,0)))</f>
        <v/>
      </c>
      <c r="K119" s="19" t="str">
        <f aca="true">IF(OR($C119&lt;&gt;"Blocked",$F119=""),"",TODAY()-$F119)</f>
        <v/>
      </c>
      <c r="L119" s="19" t="str">
        <f aca="false">IF(OR($H119="",$I119=""),"",$I119-$H119)</f>
        <v/>
      </c>
      <c r="M119" s="19" t="str">
        <f aca="true">IF(OR($E119="",$C119="Done"),"",TODAY()-$E119)</f>
        <v/>
      </c>
      <c r="N119" s="20" t="str">
        <f aca="false">IF($A119="","",IF(AND($C119="Blocked",$G119=""),"No unblock date. Nobody owns this one.",IF(AND(ISNUMBER($K119),$K119&gt;Thresholds!$B$8),"Blocked "&amp;$K119&amp;" days. That is a decision, not a block.",IF(AND(ISNUMBER($J119),$J119&gt;=Thresholds!$B$7,$C119&lt;&gt;"Done"),"Carried "&amp;$J119&amp;" weeks. Wrong scope, or unowned.",IF(AND(ISNUMBER($M119),$M119&gt;Thresholds!$B$10),"Silent "&amp;$M119&amp;" days. Quietly dying.",IF(AND(ISNUMBER($L119),$L119&gt;Thresholds!$B$9),"Recorded "&amp;$L119&amp;" days late. The board is lagging.",""))))))</f>
        <v/>
      </c>
    </row>
    <row r="120" customFormat="false" ht="19.5" hidden="false" customHeight="true" outlineLevel="0" collapsed="false">
      <c r="A120" s="17"/>
      <c r="B120" s="17"/>
      <c r="C120" s="17"/>
      <c r="D120" s="18"/>
      <c r="E120" s="18"/>
      <c r="F120" s="18"/>
      <c r="G120" s="18"/>
      <c r="H120" s="18"/>
      <c r="I120" s="18"/>
      <c r="J120" s="19" t="str">
        <f aca="true">IF($D120="","",IF($H120&lt;&gt;"",ROUNDDOWN(($H120-$D120)/7,0),ROUNDDOWN((TODAY()-$D120)/7,0)))</f>
        <v/>
      </c>
      <c r="K120" s="19" t="str">
        <f aca="true">IF(OR($C120&lt;&gt;"Blocked",$F120=""),"",TODAY()-$F120)</f>
        <v/>
      </c>
      <c r="L120" s="19" t="str">
        <f aca="false">IF(OR($H120="",$I120=""),"",$I120-$H120)</f>
        <v/>
      </c>
      <c r="M120" s="19" t="str">
        <f aca="true">IF(OR($E120="",$C120="Done"),"",TODAY()-$E120)</f>
        <v/>
      </c>
      <c r="N120" s="20" t="str">
        <f aca="false">IF($A120="","",IF(AND($C120="Blocked",$G120=""),"No unblock date. Nobody owns this one.",IF(AND(ISNUMBER($K120),$K120&gt;Thresholds!$B$8),"Blocked "&amp;$K120&amp;" days. That is a decision, not a block.",IF(AND(ISNUMBER($J120),$J120&gt;=Thresholds!$B$7,$C120&lt;&gt;"Done"),"Carried "&amp;$J120&amp;" weeks. Wrong scope, or unowned.",IF(AND(ISNUMBER($M120),$M120&gt;Thresholds!$B$10),"Silent "&amp;$M120&amp;" days. Quietly dying.",IF(AND(ISNUMBER($L120),$L120&gt;Thresholds!$B$9),"Recorded "&amp;$L120&amp;" days late. The board is lagging.",""))))))</f>
        <v/>
      </c>
    </row>
    <row r="121" customFormat="false" ht="19.5" hidden="false" customHeight="true" outlineLevel="0" collapsed="false">
      <c r="A121" s="17"/>
      <c r="B121" s="17"/>
      <c r="C121" s="17"/>
      <c r="D121" s="18"/>
      <c r="E121" s="18"/>
      <c r="F121" s="18"/>
      <c r="G121" s="18"/>
      <c r="H121" s="18"/>
      <c r="I121" s="18"/>
      <c r="J121" s="19" t="str">
        <f aca="true">IF($D121="","",IF($H121&lt;&gt;"",ROUNDDOWN(($H121-$D121)/7,0),ROUNDDOWN((TODAY()-$D121)/7,0)))</f>
        <v/>
      </c>
      <c r="K121" s="19" t="str">
        <f aca="true">IF(OR($C121&lt;&gt;"Blocked",$F121=""),"",TODAY()-$F121)</f>
        <v/>
      </c>
      <c r="L121" s="19" t="str">
        <f aca="false">IF(OR($H121="",$I121=""),"",$I121-$H121)</f>
        <v/>
      </c>
      <c r="M121" s="19" t="str">
        <f aca="true">IF(OR($E121="",$C121="Done"),"",TODAY()-$E121)</f>
        <v/>
      </c>
      <c r="N121" s="20" t="str">
        <f aca="false">IF($A121="","",IF(AND($C121="Blocked",$G121=""),"No unblock date. Nobody owns this one.",IF(AND(ISNUMBER($K121),$K121&gt;Thresholds!$B$8),"Blocked "&amp;$K121&amp;" days. That is a decision, not a block.",IF(AND(ISNUMBER($J121),$J121&gt;=Thresholds!$B$7,$C121&lt;&gt;"Done"),"Carried "&amp;$J121&amp;" weeks. Wrong scope, or unowned.",IF(AND(ISNUMBER($M121),$M121&gt;Thresholds!$B$10),"Silent "&amp;$M121&amp;" days. Quietly dying.",IF(AND(ISNUMBER($L121),$L121&gt;Thresholds!$B$9),"Recorded "&amp;$L121&amp;" days late. The board is lagging.",""))))))</f>
        <v/>
      </c>
    </row>
    <row r="122" customFormat="false" ht="19.5" hidden="false" customHeight="true" outlineLevel="0" collapsed="false">
      <c r="A122" s="17"/>
      <c r="B122" s="17"/>
      <c r="C122" s="17"/>
      <c r="D122" s="18"/>
      <c r="E122" s="18"/>
      <c r="F122" s="18"/>
      <c r="G122" s="18"/>
      <c r="H122" s="18"/>
      <c r="I122" s="18"/>
      <c r="J122" s="19" t="str">
        <f aca="true">IF($D122="","",IF($H122&lt;&gt;"",ROUNDDOWN(($H122-$D122)/7,0),ROUNDDOWN((TODAY()-$D122)/7,0)))</f>
        <v/>
      </c>
      <c r="K122" s="19" t="str">
        <f aca="true">IF(OR($C122&lt;&gt;"Blocked",$F122=""),"",TODAY()-$F122)</f>
        <v/>
      </c>
      <c r="L122" s="19" t="str">
        <f aca="false">IF(OR($H122="",$I122=""),"",$I122-$H122)</f>
        <v/>
      </c>
      <c r="M122" s="19" t="str">
        <f aca="true">IF(OR($E122="",$C122="Done"),"",TODAY()-$E122)</f>
        <v/>
      </c>
      <c r="N122" s="20" t="str">
        <f aca="false">IF($A122="","",IF(AND($C122="Blocked",$G122=""),"No unblock date. Nobody owns this one.",IF(AND(ISNUMBER($K122),$K122&gt;Thresholds!$B$8),"Blocked "&amp;$K122&amp;" days. That is a decision, not a block.",IF(AND(ISNUMBER($J122),$J122&gt;=Thresholds!$B$7,$C122&lt;&gt;"Done"),"Carried "&amp;$J122&amp;" weeks. Wrong scope, or unowned.",IF(AND(ISNUMBER($M122),$M122&gt;Thresholds!$B$10),"Silent "&amp;$M122&amp;" days. Quietly dying.",IF(AND(ISNUMBER($L122),$L122&gt;Thresholds!$B$9),"Recorded "&amp;$L122&amp;" days late. The board is lagging.",""))))))</f>
        <v/>
      </c>
    </row>
    <row r="123" customFormat="false" ht="19.5" hidden="false" customHeight="true" outlineLevel="0" collapsed="false">
      <c r="A123" s="17"/>
      <c r="B123" s="17"/>
      <c r="C123" s="17"/>
      <c r="D123" s="18"/>
      <c r="E123" s="18"/>
      <c r="F123" s="18"/>
      <c r="G123" s="18"/>
      <c r="H123" s="18"/>
      <c r="I123" s="18"/>
      <c r="J123" s="19" t="str">
        <f aca="true">IF($D123="","",IF($H123&lt;&gt;"",ROUNDDOWN(($H123-$D123)/7,0),ROUNDDOWN((TODAY()-$D123)/7,0)))</f>
        <v/>
      </c>
      <c r="K123" s="19" t="str">
        <f aca="true">IF(OR($C123&lt;&gt;"Blocked",$F123=""),"",TODAY()-$F123)</f>
        <v/>
      </c>
      <c r="L123" s="19" t="str">
        <f aca="false">IF(OR($H123="",$I123=""),"",$I123-$H123)</f>
        <v/>
      </c>
      <c r="M123" s="19" t="str">
        <f aca="true">IF(OR($E123="",$C123="Done"),"",TODAY()-$E123)</f>
        <v/>
      </c>
      <c r="N123" s="20" t="str">
        <f aca="false">IF($A123="","",IF(AND($C123="Blocked",$G123=""),"No unblock date. Nobody owns this one.",IF(AND(ISNUMBER($K123),$K123&gt;Thresholds!$B$8),"Blocked "&amp;$K123&amp;" days. That is a decision, not a block.",IF(AND(ISNUMBER($J123),$J123&gt;=Thresholds!$B$7,$C123&lt;&gt;"Done"),"Carried "&amp;$J123&amp;" weeks. Wrong scope, or unowned.",IF(AND(ISNUMBER($M123),$M123&gt;Thresholds!$B$10),"Silent "&amp;$M123&amp;" days. Quietly dying.",IF(AND(ISNUMBER($L123),$L123&gt;Thresholds!$B$9),"Recorded "&amp;$L123&amp;" days late. The board is lagging.",""))))))</f>
        <v/>
      </c>
    </row>
    <row r="124" customFormat="false" ht="19.5" hidden="false" customHeight="true" outlineLevel="0" collapsed="false">
      <c r="A124" s="17"/>
      <c r="B124" s="17"/>
      <c r="C124" s="17"/>
      <c r="D124" s="18"/>
      <c r="E124" s="18"/>
      <c r="F124" s="18"/>
      <c r="G124" s="18"/>
      <c r="H124" s="18"/>
      <c r="I124" s="18"/>
      <c r="J124" s="19" t="str">
        <f aca="true">IF($D124="","",IF($H124&lt;&gt;"",ROUNDDOWN(($H124-$D124)/7,0),ROUNDDOWN((TODAY()-$D124)/7,0)))</f>
        <v/>
      </c>
      <c r="K124" s="19" t="str">
        <f aca="true">IF(OR($C124&lt;&gt;"Blocked",$F124=""),"",TODAY()-$F124)</f>
        <v/>
      </c>
      <c r="L124" s="19" t="str">
        <f aca="false">IF(OR($H124="",$I124=""),"",$I124-$H124)</f>
        <v/>
      </c>
      <c r="M124" s="19" t="str">
        <f aca="true">IF(OR($E124="",$C124="Done"),"",TODAY()-$E124)</f>
        <v/>
      </c>
      <c r="N124" s="20" t="str">
        <f aca="false">IF($A124="","",IF(AND($C124="Blocked",$G124=""),"No unblock date. Nobody owns this one.",IF(AND(ISNUMBER($K124),$K124&gt;Thresholds!$B$8),"Blocked "&amp;$K124&amp;" days. That is a decision, not a block.",IF(AND(ISNUMBER($J124),$J124&gt;=Thresholds!$B$7,$C124&lt;&gt;"Done"),"Carried "&amp;$J124&amp;" weeks. Wrong scope, or unowned.",IF(AND(ISNUMBER($M124),$M124&gt;Thresholds!$B$10),"Silent "&amp;$M124&amp;" days. Quietly dying.",IF(AND(ISNUMBER($L124),$L124&gt;Thresholds!$B$9),"Recorded "&amp;$L124&amp;" days late. The board is lagging.",""))))))</f>
        <v/>
      </c>
    </row>
    <row r="125" customFormat="false" ht="19.5" hidden="false" customHeight="true" outlineLevel="0" collapsed="false">
      <c r="A125" s="17"/>
      <c r="B125" s="17"/>
      <c r="C125" s="17"/>
      <c r="D125" s="18"/>
      <c r="E125" s="18"/>
      <c r="F125" s="18"/>
      <c r="G125" s="18"/>
      <c r="H125" s="18"/>
      <c r="I125" s="18"/>
      <c r="J125" s="19" t="str">
        <f aca="true">IF($D125="","",IF($H125&lt;&gt;"",ROUNDDOWN(($H125-$D125)/7,0),ROUNDDOWN((TODAY()-$D125)/7,0)))</f>
        <v/>
      </c>
      <c r="K125" s="19" t="str">
        <f aca="true">IF(OR($C125&lt;&gt;"Blocked",$F125=""),"",TODAY()-$F125)</f>
        <v/>
      </c>
      <c r="L125" s="19" t="str">
        <f aca="false">IF(OR($H125="",$I125=""),"",$I125-$H125)</f>
        <v/>
      </c>
      <c r="M125" s="19" t="str">
        <f aca="true">IF(OR($E125="",$C125="Done"),"",TODAY()-$E125)</f>
        <v/>
      </c>
      <c r="N125" s="20" t="str">
        <f aca="false">IF($A125="","",IF(AND($C125="Blocked",$G125=""),"No unblock date. Nobody owns this one.",IF(AND(ISNUMBER($K125),$K125&gt;Thresholds!$B$8),"Blocked "&amp;$K125&amp;" days. That is a decision, not a block.",IF(AND(ISNUMBER($J125),$J125&gt;=Thresholds!$B$7,$C125&lt;&gt;"Done"),"Carried "&amp;$J125&amp;" weeks. Wrong scope, or unowned.",IF(AND(ISNUMBER($M125),$M125&gt;Thresholds!$B$10),"Silent "&amp;$M125&amp;" days. Quietly dying.",IF(AND(ISNUMBER($L125),$L125&gt;Thresholds!$B$9),"Recorded "&amp;$L125&amp;" days late. The board is lagging.",""))))))</f>
        <v/>
      </c>
    </row>
    <row r="126" customFormat="false" ht="19.5" hidden="false" customHeight="true" outlineLevel="0" collapsed="false">
      <c r="A126" s="17"/>
      <c r="B126" s="17"/>
      <c r="C126" s="17"/>
      <c r="D126" s="18"/>
      <c r="E126" s="18"/>
      <c r="F126" s="18"/>
      <c r="G126" s="18"/>
      <c r="H126" s="18"/>
      <c r="I126" s="18"/>
      <c r="J126" s="19" t="str">
        <f aca="true">IF($D126="","",IF($H126&lt;&gt;"",ROUNDDOWN(($H126-$D126)/7,0),ROUNDDOWN((TODAY()-$D126)/7,0)))</f>
        <v/>
      </c>
      <c r="K126" s="19" t="str">
        <f aca="true">IF(OR($C126&lt;&gt;"Blocked",$F126=""),"",TODAY()-$F126)</f>
        <v/>
      </c>
      <c r="L126" s="19" t="str">
        <f aca="false">IF(OR($H126="",$I126=""),"",$I126-$H126)</f>
        <v/>
      </c>
      <c r="M126" s="19" t="str">
        <f aca="true">IF(OR($E126="",$C126="Done"),"",TODAY()-$E126)</f>
        <v/>
      </c>
      <c r="N126" s="20" t="str">
        <f aca="false">IF($A126="","",IF(AND($C126="Blocked",$G126=""),"No unblock date. Nobody owns this one.",IF(AND(ISNUMBER($K126),$K126&gt;Thresholds!$B$8),"Blocked "&amp;$K126&amp;" days. That is a decision, not a block.",IF(AND(ISNUMBER($J126),$J126&gt;=Thresholds!$B$7,$C126&lt;&gt;"Done"),"Carried "&amp;$J126&amp;" weeks. Wrong scope, or unowned.",IF(AND(ISNUMBER($M126),$M126&gt;Thresholds!$B$10),"Silent "&amp;$M126&amp;" days. Quietly dying.",IF(AND(ISNUMBER($L126),$L126&gt;Thresholds!$B$9),"Recorded "&amp;$L126&amp;" days late. The board is lagging.",""))))))</f>
        <v/>
      </c>
    </row>
    <row r="127" customFormat="false" ht="19.5" hidden="false" customHeight="true" outlineLevel="0" collapsed="false">
      <c r="A127" s="17"/>
      <c r="B127" s="17"/>
      <c r="C127" s="17"/>
      <c r="D127" s="18"/>
      <c r="E127" s="18"/>
      <c r="F127" s="18"/>
      <c r="G127" s="18"/>
      <c r="H127" s="18"/>
      <c r="I127" s="18"/>
      <c r="J127" s="19" t="str">
        <f aca="true">IF($D127="","",IF($H127&lt;&gt;"",ROUNDDOWN(($H127-$D127)/7,0),ROUNDDOWN((TODAY()-$D127)/7,0)))</f>
        <v/>
      </c>
      <c r="K127" s="19" t="str">
        <f aca="true">IF(OR($C127&lt;&gt;"Blocked",$F127=""),"",TODAY()-$F127)</f>
        <v/>
      </c>
      <c r="L127" s="19" t="str">
        <f aca="false">IF(OR($H127="",$I127=""),"",$I127-$H127)</f>
        <v/>
      </c>
      <c r="M127" s="19" t="str">
        <f aca="true">IF(OR($E127="",$C127="Done"),"",TODAY()-$E127)</f>
        <v/>
      </c>
      <c r="N127" s="20" t="str">
        <f aca="false">IF($A127="","",IF(AND($C127="Blocked",$G127=""),"No unblock date. Nobody owns this one.",IF(AND(ISNUMBER($K127),$K127&gt;Thresholds!$B$8),"Blocked "&amp;$K127&amp;" days. That is a decision, not a block.",IF(AND(ISNUMBER($J127),$J127&gt;=Thresholds!$B$7,$C127&lt;&gt;"Done"),"Carried "&amp;$J127&amp;" weeks. Wrong scope, or unowned.",IF(AND(ISNUMBER($M127),$M127&gt;Thresholds!$B$10),"Silent "&amp;$M127&amp;" days. Quietly dying.",IF(AND(ISNUMBER($L127),$L127&gt;Thresholds!$B$9),"Recorded "&amp;$L127&amp;" days late. The board is lagging.",""))))))</f>
        <v/>
      </c>
    </row>
    <row r="128" customFormat="false" ht="19.5" hidden="false" customHeight="true" outlineLevel="0" collapsed="false">
      <c r="A128" s="17"/>
      <c r="B128" s="17"/>
      <c r="C128" s="17"/>
      <c r="D128" s="18"/>
      <c r="E128" s="18"/>
      <c r="F128" s="18"/>
      <c r="G128" s="18"/>
      <c r="H128" s="18"/>
      <c r="I128" s="18"/>
      <c r="J128" s="19" t="str">
        <f aca="true">IF($D128="","",IF($H128&lt;&gt;"",ROUNDDOWN(($H128-$D128)/7,0),ROUNDDOWN((TODAY()-$D128)/7,0)))</f>
        <v/>
      </c>
      <c r="K128" s="19" t="str">
        <f aca="true">IF(OR($C128&lt;&gt;"Blocked",$F128=""),"",TODAY()-$F128)</f>
        <v/>
      </c>
      <c r="L128" s="19" t="str">
        <f aca="false">IF(OR($H128="",$I128=""),"",$I128-$H128)</f>
        <v/>
      </c>
      <c r="M128" s="19" t="str">
        <f aca="true">IF(OR($E128="",$C128="Done"),"",TODAY()-$E128)</f>
        <v/>
      </c>
      <c r="N128" s="20" t="str">
        <f aca="false">IF($A128="","",IF(AND($C128="Blocked",$G128=""),"No unblock date. Nobody owns this one.",IF(AND(ISNUMBER($K128),$K128&gt;Thresholds!$B$8),"Blocked "&amp;$K128&amp;" days. That is a decision, not a block.",IF(AND(ISNUMBER($J128),$J128&gt;=Thresholds!$B$7,$C128&lt;&gt;"Done"),"Carried "&amp;$J128&amp;" weeks. Wrong scope, or unowned.",IF(AND(ISNUMBER($M128),$M128&gt;Thresholds!$B$10),"Silent "&amp;$M128&amp;" days. Quietly dying.",IF(AND(ISNUMBER($L128),$L128&gt;Thresholds!$B$9),"Recorded "&amp;$L128&amp;" days late. The board is lagging.",""))))))</f>
        <v/>
      </c>
    </row>
    <row r="129" customFormat="false" ht="19.5" hidden="false" customHeight="true" outlineLevel="0" collapsed="false">
      <c r="A129" s="17"/>
      <c r="B129" s="17"/>
      <c r="C129" s="17"/>
      <c r="D129" s="18"/>
      <c r="E129" s="18"/>
      <c r="F129" s="18"/>
      <c r="G129" s="18"/>
      <c r="H129" s="18"/>
      <c r="I129" s="18"/>
      <c r="J129" s="19" t="str">
        <f aca="true">IF($D129="","",IF($H129&lt;&gt;"",ROUNDDOWN(($H129-$D129)/7,0),ROUNDDOWN((TODAY()-$D129)/7,0)))</f>
        <v/>
      </c>
      <c r="K129" s="19" t="str">
        <f aca="true">IF(OR($C129&lt;&gt;"Blocked",$F129=""),"",TODAY()-$F129)</f>
        <v/>
      </c>
      <c r="L129" s="19" t="str">
        <f aca="false">IF(OR($H129="",$I129=""),"",$I129-$H129)</f>
        <v/>
      </c>
      <c r="M129" s="19" t="str">
        <f aca="true">IF(OR($E129="",$C129="Done"),"",TODAY()-$E129)</f>
        <v/>
      </c>
      <c r="N129" s="20" t="str">
        <f aca="false">IF($A129="","",IF(AND($C129="Blocked",$G129=""),"No unblock date. Nobody owns this one.",IF(AND(ISNUMBER($K129),$K129&gt;Thresholds!$B$8),"Blocked "&amp;$K129&amp;" days. That is a decision, not a block.",IF(AND(ISNUMBER($J129),$J129&gt;=Thresholds!$B$7,$C129&lt;&gt;"Done"),"Carried "&amp;$J129&amp;" weeks. Wrong scope, or unowned.",IF(AND(ISNUMBER($M129),$M129&gt;Thresholds!$B$10),"Silent "&amp;$M129&amp;" days. Quietly dying.",IF(AND(ISNUMBER($L129),$L129&gt;Thresholds!$B$9),"Recorded "&amp;$L129&amp;" days late. The board is lagging.",""))))))</f>
        <v/>
      </c>
    </row>
    <row r="130" customFormat="false" ht="19.5" hidden="false" customHeight="true" outlineLevel="0" collapsed="false">
      <c r="A130" s="17"/>
      <c r="B130" s="17"/>
      <c r="C130" s="17"/>
      <c r="D130" s="18"/>
      <c r="E130" s="18"/>
      <c r="F130" s="18"/>
      <c r="G130" s="18"/>
      <c r="H130" s="18"/>
      <c r="I130" s="18"/>
      <c r="J130" s="19" t="str">
        <f aca="true">IF($D130="","",IF($H130&lt;&gt;"",ROUNDDOWN(($H130-$D130)/7,0),ROUNDDOWN((TODAY()-$D130)/7,0)))</f>
        <v/>
      </c>
      <c r="K130" s="19" t="str">
        <f aca="true">IF(OR($C130&lt;&gt;"Blocked",$F130=""),"",TODAY()-$F130)</f>
        <v/>
      </c>
      <c r="L130" s="19" t="str">
        <f aca="false">IF(OR($H130="",$I130=""),"",$I130-$H130)</f>
        <v/>
      </c>
      <c r="M130" s="19" t="str">
        <f aca="true">IF(OR($E130="",$C130="Done"),"",TODAY()-$E130)</f>
        <v/>
      </c>
      <c r="N130" s="20" t="str">
        <f aca="false">IF($A130="","",IF(AND($C130="Blocked",$G130=""),"No unblock date. Nobody owns this one.",IF(AND(ISNUMBER($K130),$K130&gt;Thresholds!$B$8),"Blocked "&amp;$K130&amp;" days. That is a decision, not a block.",IF(AND(ISNUMBER($J130),$J130&gt;=Thresholds!$B$7,$C130&lt;&gt;"Done"),"Carried "&amp;$J130&amp;" weeks. Wrong scope, or unowned.",IF(AND(ISNUMBER($M130),$M130&gt;Thresholds!$B$10),"Silent "&amp;$M130&amp;" days. Quietly dying.",IF(AND(ISNUMBER($L130),$L130&gt;Thresholds!$B$9),"Recorded "&amp;$L130&amp;" days late. The board is lagging.",""))))))</f>
        <v/>
      </c>
    </row>
    <row r="131" customFormat="false" ht="19.5" hidden="false" customHeight="true" outlineLevel="0" collapsed="false">
      <c r="A131" s="17"/>
      <c r="B131" s="17"/>
      <c r="C131" s="17"/>
      <c r="D131" s="18"/>
      <c r="E131" s="18"/>
      <c r="F131" s="18"/>
      <c r="G131" s="18"/>
      <c r="H131" s="18"/>
      <c r="I131" s="18"/>
      <c r="J131" s="19" t="str">
        <f aca="true">IF($D131="","",IF($H131&lt;&gt;"",ROUNDDOWN(($H131-$D131)/7,0),ROUNDDOWN((TODAY()-$D131)/7,0)))</f>
        <v/>
      </c>
      <c r="K131" s="19" t="str">
        <f aca="true">IF(OR($C131&lt;&gt;"Blocked",$F131=""),"",TODAY()-$F131)</f>
        <v/>
      </c>
      <c r="L131" s="19" t="str">
        <f aca="false">IF(OR($H131="",$I131=""),"",$I131-$H131)</f>
        <v/>
      </c>
      <c r="M131" s="19" t="str">
        <f aca="true">IF(OR($E131="",$C131="Done"),"",TODAY()-$E131)</f>
        <v/>
      </c>
      <c r="N131" s="20" t="str">
        <f aca="false">IF($A131="","",IF(AND($C131="Blocked",$G131=""),"No unblock date. Nobody owns this one.",IF(AND(ISNUMBER($K131),$K131&gt;Thresholds!$B$8),"Blocked "&amp;$K131&amp;" days. That is a decision, not a block.",IF(AND(ISNUMBER($J131),$J131&gt;=Thresholds!$B$7,$C131&lt;&gt;"Done"),"Carried "&amp;$J131&amp;" weeks. Wrong scope, or unowned.",IF(AND(ISNUMBER($M131),$M131&gt;Thresholds!$B$10),"Silent "&amp;$M131&amp;" days. Quietly dying.",IF(AND(ISNUMBER($L131),$L131&gt;Thresholds!$B$9),"Recorded "&amp;$L131&amp;" days late. The board is lagging.",""))))))</f>
        <v/>
      </c>
    </row>
    <row r="132" customFormat="false" ht="19.5" hidden="false" customHeight="true" outlineLevel="0" collapsed="false">
      <c r="A132" s="17"/>
      <c r="B132" s="17"/>
      <c r="C132" s="17"/>
      <c r="D132" s="18"/>
      <c r="E132" s="18"/>
      <c r="F132" s="18"/>
      <c r="G132" s="18"/>
      <c r="H132" s="18"/>
      <c r="I132" s="18"/>
      <c r="J132" s="19" t="str">
        <f aca="true">IF($D132="","",IF($H132&lt;&gt;"",ROUNDDOWN(($H132-$D132)/7,0),ROUNDDOWN((TODAY()-$D132)/7,0)))</f>
        <v/>
      </c>
      <c r="K132" s="19" t="str">
        <f aca="true">IF(OR($C132&lt;&gt;"Blocked",$F132=""),"",TODAY()-$F132)</f>
        <v/>
      </c>
      <c r="L132" s="19" t="str">
        <f aca="false">IF(OR($H132="",$I132=""),"",$I132-$H132)</f>
        <v/>
      </c>
      <c r="M132" s="19" t="str">
        <f aca="true">IF(OR($E132="",$C132="Done"),"",TODAY()-$E132)</f>
        <v/>
      </c>
      <c r="N132" s="20" t="str">
        <f aca="false">IF($A132="","",IF(AND($C132="Blocked",$G132=""),"No unblock date. Nobody owns this one.",IF(AND(ISNUMBER($K132),$K132&gt;Thresholds!$B$8),"Blocked "&amp;$K132&amp;" days. That is a decision, not a block.",IF(AND(ISNUMBER($J132),$J132&gt;=Thresholds!$B$7,$C132&lt;&gt;"Done"),"Carried "&amp;$J132&amp;" weeks. Wrong scope, or unowned.",IF(AND(ISNUMBER($M132),$M132&gt;Thresholds!$B$10),"Silent "&amp;$M132&amp;" days. Quietly dying.",IF(AND(ISNUMBER($L132),$L132&gt;Thresholds!$B$9),"Recorded "&amp;$L132&amp;" days late. The board is lagging.",""))))))</f>
        <v/>
      </c>
    </row>
    <row r="133" customFormat="false" ht="19.5" hidden="false" customHeight="true" outlineLevel="0" collapsed="false">
      <c r="A133" s="17"/>
      <c r="B133" s="17"/>
      <c r="C133" s="17"/>
      <c r="D133" s="18"/>
      <c r="E133" s="18"/>
      <c r="F133" s="18"/>
      <c r="G133" s="18"/>
      <c r="H133" s="18"/>
      <c r="I133" s="18"/>
      <c r="J133" s="19" t="str">
        <f aca="true">IF($D133="","",IF($H133&lt;&gt;"",ROUNDDOWN(($H133-$D133)/7,0),ROUNDDOWN((TODAY()-$D133)/7,0)))</f>
        <v/>
      </c>
      <c r="K133" s="19" t="str">
        <f aca="true">IF(OR($C133&lt;&gt;"Blocked",$F133=""),"",TODAY()-$F133)</f>
        <v/>
      </c>
      <c r="L133" s="19" t="str">
        <f aca="false">IF(OR($H133="",$I133=""),"",$I133-$H133)</f>
        <v/>
      </c>
      <c r="M133" s="19" t="str">
        <f aca="true">IF(OR($E133="",$C133="Done"),"",TODAY()-$E133)</f>
        <v/>
      </c>
      <c r="N133" s="20" t="str">
        <f aca="false">IF($A133="","",IF(AND($C133="Blocked",$G133=""),"No unblock date. Nobody owns this one.",IF(AND(ISNUMBER($K133),$K133&gt;Thresholds!$B$8),"Blocked "&amp;$K133&amp;" days. That is a decision, not a block.",IF(AND(ISNUMBER($J133),$J133&gt;=Thresholds!$B$7,$C133&lt;&gt;"Done"),"Carried "&amp;$J133&amp;" weeks. Wrong scope, or unowned.",IF(AND(ISNUMBER($M133),$M133&gt;Thresholds!$B$10),"Silent "&amp;$M133&amp;" days. Quietly dying.",IF(AND(ISNUMBER($L133),$L133&gt;Thresholds!$B$9),"Recorded "&amp;$L133&amp;" days late. The board is lagging.",""))))))</f>
        <v/>
      </c>
    </row>
    <row r="134" customFormat="false" ht="19.5" hidden="false" customHeight="true" outlineLevel="0" collapsed="false">
      <c r="A134" s="17"/>
      <c r="B134" s="17"/>
      <c r="C134" s="17"/>
      <c r="D134" s="18"/>
      <c r="E134" s="18"/>
      <c r="F134" s="18"/>
      <c r="G134" s="18"/>
      <c r="H134" s="18"/>
      <c r="I134" s="18"/>
      <c r="J134" s="19" t="str">
        <f aca="true">IF($D134="","",IF($H134&lt;&gt;"",ROUNDDOWN(($H134-$D134)/7,0),ROUNDDOWN((TODAY()-$D134)/7,0)))</f>
        <v/>
      </c>
      <c r="K134" s="19" t="str">
        <f aca="true">IF(OR($C134&lt;&gt;"Blocked",$F134=""),"",TODAY()-$F134)</f>
        <v/>
      </c>
      <c r="L134" s="19" t="str">
        <f aca="false">IF(OR($H134="",$I134=""),"",$I134-$H134)</f>
        <v/>
      </c>
      <c r="M134" s="19" t="str">
        <f aca="true">IF(OR($E134="",$C134="Done"),"",TODAY()-$E134)</f>
        <v/>
      </c>
      <c r="N134" s="20" t="str">
        <f aca="false">IF($A134="","",IF(AND($C134="Blocked",$G134=""),"No unblock date. Nobody owns this one.",IF(AND(ISNUMBER($K134),$K134&gt;Thresholds!$B$8),"Blocked "&amp;$K134&amp;" days. That is a decision, not a block.",IF(AND(ISNUMBER($J134),$J134&gt;=Thresholds!$B$7,$C134&lt;&gt;"Done"),"Carried "&amp;$J134&amp;" weeks. Wrong scope, or unowned.",IF(AND(ISNUMBER($M134),$M134&gt;Thresholds!$B$10),"Silent "&amp;$M134&amp;" days. Quietly dying.",IF(AND(ISNUMBER($L134),$L134&gt;Thresholds!$B$9),"Recorded "&amp;$L134&amp;" days late. The board is lagging.",""))))))</f>
        <v/>
      </c>
    </row>
    <row r="135" customFormat="false" ht="19.5" hidden="false" customHeight="true" outlineLevel="0" collapsed="false">
      <c r="A135" s="17"/>
      <c r="B135" s="17"/>
      <c r="C135" s="17"/>
      <c r="D135" s="18"/>
      <c r="E135" s="18"/>
      <c r="F135" s="18"/>
      <c r="G135" s="18"/>
      <c r="H135" s="18"/>
      <c r="I135" s="18"/>
      <c r="J135" s="19" t="str">
        <f aca="true">IF($D135="","",IF($H135&lt;&gt;"",ROUNDDOWN(($H135-$D135)/7,0),ROUNDDOWN((TODAY()-$D135)/7,0)))</f>
        <v/>
      </c>
      <c r="K135" s="19" t="str">
        <f aca="true">IF(OR($C135&lt;&gt;"Blocked",$F135=""),"",TODAY()-$F135)</f>
        <v/>
      </c>
      <c r="L135" s="19" t="str">
        <f aca="false">IF(OR($H135="",$I135=""),"",$I135-$H135)</f>
        <v/>
      </c>
      <c r="M135" s="19" t="str">
        <f aca="true">IF(OR($E135="",$C135="Done"),"",TODAY()-$E135)</f>
        <v/>
      </c>
      <c r="N135" s="20" t="str">
        <f aca="false">IF($A135="","",IF(AND($C135="Blocked",$G135=""),"No unblock date. Nobody owns this one.",IF(AND(ISNUMBER($K135),$K135&gt;Thresholds!$B$8),"Blocked "&amp;$K135&amp;" days. That is a decision, not a block.",IF(AND(ISNUMBER($J135),$J135&gt;=Thresholds!$B$7,$C135&lt;&gt;"Done"),"Carried "&amp;$J135&amp;" weeks. Wrong scope, or unowned.",IF(AND(ISNUMBER($M135),$M135&gt;Thresholds!$B$10),"Silent "&amp;$M135&amp;" days. Quietly dying.",IF(AND(ISNUMBER($L135),$L135&gt;Thresholds!$B$9),"Recorded "&amp;$L135&amp;" days late. The board is lagging.",""))))))</f>
        <v/>
      </c>
    </row>
    <row r="136" customFormat="false" ht="19.5" hidden="false" customHeight="true" outlineLevel="0" collapsed="false">
      <c r="A136" s="17"/>
      <c r="B136" s="17"/>
      <c r="C136" s="17"/>
      <c r="D136" s="18"/>
      <c r="E136" s="18"/>
      <c r="F136" s="18"/>
      <c r="G136" s="18"/>
      <c r="H136" s="18"/>
      <c r="I136" s="18"/>
      <c r="J136" s="19" t="str">
        <f aca="true">IF($D136="","",IF($H136&lt;&gt;"",ROUNDDOWN(($H136-$D136)/7,0),ROUNDDOWN((TODAY()-$D136)/7,0)))</f>
        <v/>
      </c>
      <c r="K136" s="19" t="str">
        <f aca="true">IF(OR($C136&lt;&gt;"Blocked",$F136=""),"",TODAY()-$F136)</f>
        <v/>
      </c>
      <c r="L136" s="19" t="str">
        <f aca="false">IF(OR($H136="",$I136=""),"",$I136-$H136)</f>
        <v/>
      </c>
      <c r="M136" s="19" t="str">
        <f aca="true">IF(OR($E136="",$C136="Done"),"",TODAY()-$E136)</f>
        <v/>
      </c>
      <c r="N136" s="20" t="str">
        <f aca="false">IF($A136="","",IF(AND($C136="Blocked",$G136=""),"No unblock date. Nobody owns this one.",IF(AND(ISNUMBER($K136),$K136&gt;Thresholds!$B$8),"Blocked "&amp;$K136&amp;" days. That is a decision, not a block.",IF(AND(ISNUMBER($J136),$J136&gt;=Thresholds!$B$7,$C136&lt;&gt;"Done"),"Carried "&amp;$J136&amp;" weeks. Wrong scope, or unowned.",IF(AND(ISNUMBER($M136),$M136&gt;Thresholds!$B$10),"Silent "&amp;$M136&amp;" days. Quietly dying.",IF(AND(ISNUMBER($L136),$L136&gt;Thresholds!$B$9),"Recorded "&amp;$L136&amp;" days late. The board is lagging.",""))))))</f>
        <v/>
      </c>
    </row>
    <row r="137" customFormat="false" ht="19.5" hidden="false" customHeight="true" outlineLevel="0" collapsed="false">
      <c r="A137" s="17"/>
      <c r="B137" s="17"/>
      <c r="C137" s="17"/>
      <c r="D137" s="18"/>
      <c r="E137" s="18"/>
      <c r="F137" s="18"/>
      <c r="G137" s="18"/>
      <c r="H137" s="18"/>
      <c r="I137" s="18"/>
      <c r="J137" s="19" t="str">
        <f aca="true">IF($D137="","",IF($H137&lt;&gt;"",ROUNDDOWN(($H137-$D137)/7,0),ROUNDDOWN((TODAY()-$D137)/7,0)))</f>
        <v/>
      </c>
      <c r="K137" s="19" t="str">
        <f aca="true">IF(OR($C137&lt;&gt;"Blocked",$F137=""),"",TODAY()-$F137)</f>
        <v/>
      </c>
      <c r="L137" s="19" t="str">
        <f aca="false">IF(OR($H137="",$I137=""),"",$I137-$H137)</f>
        <v/>
      </c>
      <c r="M137" s="19" t="str">
        <f aca="true">IF(OR($E137="",$C137="Done"),"",TODAY()-$E137)</f>
        <v/>
      </c>
      <c r="N137" s="20" t="str">
        <f aca="false">IF($A137="","",IF(AND($C137="Blocked",$G137=""),"No unblock date. Nobody owns this one.",IF(AND(ISNUMBER($K137),$K137&gt;Thresholds!$B$8),"Blocked "&amp;$K137&amp;" days. That is a decision, not a block.",IF(AND(ISNUMBER($J137),$J137&gt;=Thresholds!$B$7,$C137&lt;&gt;"Done"),"Carried "&amp;$J137&amp;" weeks. Wrong scope, or unowned.",IF(AND(ISNUMBER($M137),$M137&gt;Thresholds!$B$10),"Silent "&amp;$M137&amp;" days. Quietly dying.",IF(AND(ISNUMBER($L137),$L137&gt;Thresholds!$B$9),"Recorded "&amp;$L137&amp;" days late. The board is lagging.",""))))))</f>
        <v/>
      </c>
    </row>
    <row r="138" customFormat="false" ht="19.5" hidden="false" customHeight="true" outlineLevel="0" collapsed="false">
      <c r="A138" s="17"/>
      <c r="B138" s="17"/>
      <c r="C138" s="17"/>
      <c r="D138" s="18"/>
      <c r="E138" s="18"/>
      <c r="F138" s="18"/>
      <c r="G138" s="18"/>
      <c r="H138" s="18"/>
      <c r="I138" s="18"/>
      <c r="J138" s="19" t="str">
        <f aca="true">IF($D138="","",IF($H138&lt;&gt;"",ROUNDDOWN(($H138-$D138)/7,0),ROUNDDOWN((TODAY()-$D138)/7,0)))</f>
        <v/>
      </c>
      <c r="K138" s="19" t="str">
        <f aca="true">IF(OR($C138&lt;&gt;"Blocked",$F138=""),"",TODAY()-$F138)</f>
        <v/>
      </c>
      <c r="L138" s="19" t="str">
        <f aca="false">IF(OR($H138="",$I138=""),"",$I138-$H138)</f>
        <v/>
      </c>
      <c r="M138" s="19" t="str">
        <f aca="true">IF(OR($E138="",$C138="Done"),"",TODAY()-$E138)</f>
        <v/>
      </c>
      <c r="N138" s="20" t="str">
        <f aca="false">IF($A138="","",IF(AND($C138="Blocked",$G138=""),"No unblock date. Nobody owns this one.",IF(AND(ISNUMBER($K138),$K138&gt;Thresholds!$B$8),"Blocked "&amp;$K138&amp;" days. That is a decision, not a block.",IF(AND(ISNUMBER($J138),$J138&gt;=Thresholds!$B$7,$C138&lt;&gt;"Done"),"Carried "&amp;$J138&amp;" weeks. Wrong scope, or unowned.",IF(AND(ISNUMBER($M138),$M138&gt;Thresholds!$B$10),"Silent "&amp;$M138&amp;" days. Quietly dying.",IF(AND(ISNUMBER($L138),$L138&gt;Thresholds!$B$9),"Recorded "&amp;$L138&amp;" days late. The board is lagging.",""))))))</f>
        <v/>
      </c>
    </row>
    <row r="139" customFormat="false" ht="19.5" hidden="false" customHeight="true" outlineLevel="0" collapsed="false">
      <c r="A139" s="17"/>
      <c r="B139" s="17"/>
      <c r="C139" s="17"/>
      <c r="D139" s="18"/>
      <c r="E139" s="18"/>
      <c r="F139" s="18"/>
      <c r="G139" s="18"/>
      <c r="H139" s="18"/>
      <c r="I139" s="18"/>
      <c r="J139" s="19" t="str">
        <f aca="true">IF($D139="","",IF($H139&lt;&gt;"",ROUNDDOWN(($H139-$D139)/7,0),ROUNDDOWN((TODAY()-$D139)/7,0)))</f>
        <v/>
      </c>
      <c r="K139" s="19" t="str">
        <f aca="true">IF(OR($C139&lt;&gt;"Blocked",$F139=""),"",TODAY()-$F139)</f>
        <v/>
      </c>
      <c r="L139" s="19" t="str">
        <f aca="false">IF(OR($H139="",$I139=""),"",$I139-$H139)</f>
        <v/>
      </c>
      <c r="M139" s="19" t="str">
        <f aca="true">IF(OR($E139="",$C139="Done"),"",TODAY()-$E139)</f>
        <v/>
      </c>
      <c r="N139" s="20" t="str">
        <f aca="false">IF($A139="","",IF(AND($C139="Blocked",$G139=""),"No unblock date. Nobody owns this one.",IF(AND(ISNUMBER($K139),$K139&gt;Thresholds!$B$8),"Blocked "&amp;$K139&amp;" days. That is a decision, not a block.",IF(AND(ISNUMBER($J139),$J139&gt;=Thresholds!$B$7,$C139&lt;&gt;"Done"),"Carried "&amp;$J139&amp;" weeks. Wrong scope, or unowned.",IF(AND(ISNUMBER($M139),$M139&gt;Thresholds!$B$10),"Silent "&amp;$M139&amp;" days. Quietly dying.",IF(AND(ISNUMBER($L139),$L139&gt;Thresholds!$B$9),"Recorded "&amp;$L139&amp;" days late. The board is lagging.",""))))))</f>
        <v/>
      </c>
    </row>
    <row r="140" customFormat="false" ht="19.5" hidden="false" customHeight="true" outlineLevel="0" collapsed="false">
      <c r="A140" s="17"/>
      <c r="B140" s="17"/>
      <c r="C140" s="17"/>
      <c r="D140" s="18"/>
      <c r="E140" s="18"/>
      <c r="F140" s="18"/>
      <c r="G140" s="18"/>
      <c r="H140" s="18"/>
      <c r="I140" s="18"/>
      <c r="J140" s="19" t="str">
        <f aca="true">IF($D140="","",IF($H140&lt;&gt;"",ROUNDDOWN(($H140-$D140)/7,0),ROUNDDOWN((TODAY()-$D140)/7,0)))</f>
        <v/>
      </c>
      <c r="K140" s="19" t="str">
        <f aca="true">IF(OR($C140&lt;&gt;"Blocked",$F140=""),"",TODAY()-$F140)</f>
        <v/>
      </c>
      <c r="L140" s="19" t="str">
        <f aca="false">IF(OR($H140="",$I140=""),"",$I140-$H140)</f>
        <v/>
      </c>
      <c r="M140" s="19" t="str">
        <f aca="true">IF(OR($E140="",$C140="Done"),"",TODAY()-$E140)</f>
        <v/>
      </c>
      <c r="N140" s="20" t="str">
        <f aca="false">IF($A140="","",IF(AND($C140="Blocked",$G140=""),"No unblock date. Nobody owns this one.",IF(AND(ISNUMBER($K140),$K140&gt;Thresholds!$B$8),"Blocked "&amp;$K140&amp;" days. That is a decision, not a block.",IF(AND(ISNUMBER($J140),$J140&gt;=Thresholds!$B$7,$C140&lt;&gt;"Done"),"Carried "&amp;$J140&amp;" weeks. Wrong scope, or unowned.",IF(AND(ISNUMBER($M140),$M140&gt;Thresholds!$B$10),"Silent "&amp;$M140&amp;" days. Quietly dying.",IF(AND(ISNUMBER($L140),$L140&gt;Thresholds!$B$9),"Recorded "&amp;$L140&amp;" days late. The board is lagging.",""))))))</f>
        <v/>
      </c>
    </row>
    <row r="141" customFormat="false" ht="19.5" hidden="false" customHeight="true" outlineLevel="0" collapsed="false">
      <c r="A141" s="17"/>
      <c r="B141" s="17"/>
      <c r="C141" s="17"/>
      <c r="D141" s="18"/>
      <c r="E141" s="18"/>
      <c r="F141" s="18"/>
      <c r="G141" s="18"/>
      <c r="H141" s="18"/>
      <c r="I141" s="18"/>
      <c r="J141" s="19" t="str">
        <f aca="true">IF($D141="","",IF($H141&lt;&gt;"",ROUNDDOWN(($H141-$D141)/7,0),ROUNDDOWN((TODAY()-$D141)/7,0)))</f>
        <v/>
      </c>
      <c r="K141" s="19" t="str">
        <f aca="true">IF(OR($C141&lt;&gt;"Blocked",$F141=""),"",TODAY()-$F141)</f>
        <v/>
      </c>
      <c r="L141" s="19" t="str">
        <f aca="false">IF(OR($H141="",$I141=""),"",$I141-$H141)</f>
        <v/>
      </c>
      <c r="M141" s="19" t="str">
        <f aca="true">IF(OR($E141="",$C141="Done"),"",TODAY()-$E141)</f>
        <v/>
      </c>
      <c r="N141" s="20" t="str">
        <f aca="false">IF($A141="","",IF(AND($C141="Blocked",$G141=""),"No unblock date. Nobody owns this one.",IF(AND(ISNUMBER($K141),$K141&gt;Thresholds!$B$8),"Blocked "&amp;$K141&amp;" days. That is a decision, not a block.",IF(AND(ISNUMBER($J141),$J141&gt;=Thresholds!$B$7,$C141&lt;&gt;"Done"),"Carried "&amp;$J141&amp;" weeks. Wrong scope, or unowned.",IF(AND(ISNUMBER($M141),$M141&gt;Thresholds!$B$10),"Silent "&amp;$M141&amp;" days. Quietly dying.",IF(AND(ISNUMBER($L141),$L141&gt;Thresholds!$B$9),"Recorded "&amp;$L141&amp;" days late. The board is lagging.",""))))))</f>
        <v/>
      </c>
    </row>
    <row r="142" customFormat="false" ht="19.5" hidden="false" customHeight="true" outlineLevel="0" collapsed="false">
      <c r="A142" s="17"/>
      <c r="B142" s="17"/>
      <c r="C142" s="17"/>
      <c r="D142" s="18"/>
      <c r="E142" s="18"/>
      <c r="F142" s="18"/>
      <c r="G142" s="18"/>
      <c r="H142" s="18"/>
      <c r="I142" s="18"/>
      <c r="J142" s="19" t="str">
        <f aca="true">IF($D142="","",IF($H142&lt;&gt;"",ROUNDDOWN(($H142-$D142)/7,0),ROUNDDOWN((TODAY()-$D142)/7,0)))</f>
        <v/>
      </c>
      <c r="K142" s="19" t="str">
        <f aca="true">IF(OR($C142&lt;&gt;"Blocked",$F142=""),"",TODAY()-$F142)</f>
        <v/>
      </c>
      <c r="L142" s="19" t="str">
        <f aca="false">IF(OR($H142="",$I142=""),"",$I142-$H142)</f>
        <v/>
      </c>
      <c r="M142" s="19" t="str">
        <f aca="true">IF(OR($E142="",$C142="Done"),"",TODAY()-$E142)</f>
        <v/>
      </c>
      <c r="N142" s="20" t="str">
        <f aca="false">IF($A142="","",IF(AND($C142="Blocked",$G142=""),"No unblock date. Nobody owns this one.",IF(AND(ISNUMBER($K142),$K142&gt;Thresholds!$B$8),"Blocked "&amp;$K142&amp;" days. That is a decision, not a block.",IF(AND(ISNUMBER($J142),$J142&gt;=Thresholds!$B$7,$C142&lt;&gt;"Done"),"Carried "&amp;$J142&amp;" weeks. Wrong scope, or unowned.",IF(AND(ISNUMBER($M142),$M142&gt;Thresholds!$B$10),"Silent "&amp;$M142&amp;" days. Quietly dying.",IF(AND(ISNUMBER($L142),$L142&gt;Thresholds!$B$9),"Recorded "&amp;$L142&amp;" days late. The board is lagging.",""))))))</f>
        <v/>
      </c>
    </row>
    <row r="143" customFormat="false" ht="19.5" hidden="false" customHeight="true" outlineLevel="0" collapsed="false">
      <c r="A143" s="17"/>
      <c r="B143" s="17"/>
      <c r="C143" s="17"/>
      <c r="D143" s="18"/>
      <c r="E143" s="18"/>
      <c r="F143" s="18"/>
      <c r="G143" s="18"/>
      <c r="H143" s="18"/>
      <c r="I143" s="18"/>
      <c r="J143" s="19" t="str">
        <f aca="true">IF($D143="","",IF($H143&lt;&gt;"",ROUNDDOWN(($H143-$D143)/7,0),ROUNDDOWN((TODAY()-$D143)/7,0)))</f>
        <v/>
      </c>
      <c r="K143" s="19" t="str">
        <f aca="true">IF(OR($C143&lt;&gt;"Blocked",$F143=""),"",TODAY()-$F143)</f>
        <v/>
      </c>
      <c r="L143" s="19" t="str">
        <f aca="false">IF(OR($H143="",$I143=""),"",$I143-$H143)</f>
        <v/>
      </c>
      <c r="M143" s="19" t="str">
        <f aca="true">IF(OR($E143="",$C143="Done"),"",TODAY()-$E143)</f>
        <v/>
      </c>
      <c r="N143" s="20" t="str">
        <f aca="false">IF($A143="","",IF(AND($C143="Blocked",$G143=""),"No unblock date. Nobody owns this one.",IF(AND(ISNUMBER($K143),$K143&gt;Thresholds!$B$8),"Blocked "&amp;$K143&amp;" days. That is a decision, not a block.",IF(AND(ISNUMBER($J143),$J143&gt;=Thresholds!$B$7,$C143&lt;&gt;"Done"),"Carried "&amp;$J143&amp;" weeks. Wrong scope, or unowned.",IF(AND(ISNUMBER($M143),$M143&gt;Thresholds!$B$10),"Silent "&amp;$M143&amp;" days. Quietly dying.",IF(AND(ISNUMBER($L143),$L143&gt;Thresholds!$B$9),"Recorded "&amp;$L143&amp;" days late. The board is lagging.",""))))))</f>
        <v/>
      </c>
    </row>
    <row r="144" customFormat="false" ht="19.5" hidden="false" customHeight="true" outlineLevel="0" collapsed="false">
      <c r="A144" s="17"/>
      <c r="B144" s="17"/>
      <c r="C144" s="17"/>
      <c r="D144" s="18"/>
      <c r="E144" s="18"/>
      <c r="F144" s="18"/>
      <c r="G144" s="18"/>
      <c r="H144" s="18"/>
      <c r="I144" s="18"/>
      <c r="J144" s="19" t="str">
        <f aca="true">IF($D144="","",IF($H144&lt;&gt;"",ROUNDDOWN(($H144-$D144)/7,0),ROUNDDOWN((TODAY()-$D144)/7,0)))</f>
        <v/>
      </c>
      <c r="K144" s="19" t="str">
        <f aca="true">IF(OR($C144&lt;&gt;"Blocked",$F144=""),"",TODAY()-$F144)</f>
        <v/>
      </c>
      <c r="L144" s="19" t="str">
        <f aca="false">IF(OR($H144="",$I144=""),"",$I144-$H144)</f>
        <v/>
      </c>
      <c r="M144" s="19" t="str">
        <f aca="true">IF(OR($E144="",$C144="Done"),"",TODAY()-$E144)</f>
        <v/>
      </c>
      <c r="N144" s="20" t="str">
        <f aca="false">IF($A144="","",IF(AND($C144="Blocked",$G144=""),"No unblock date. Nobody owns this one.",IF(AND(ISNUMBER($K144),$K144&gt;Thresholds!$B$8),"Blocked "&amp;$K144&amp;" days. That is a decision, not a block.",IF(AND(ISNUMBER($J144),$J144&gt;=Thresholds!$B$7,$C144&lt;&gt;"Done"),"Carried "&amp;$J144&amp;" weeks. Wrong scope, or unowned.",IF(AND(ISNUMBER($M144),$M144&gt;Thresholds!$B$10),"Silent "&amp;$M144&amp;" days. Quietly dying.",IF(AND(ISNUMBER($L144),$L144&gt;Thresholds!$B$9),"Recorded "&amp;$L144&amp;" days late. The board is lagging.",""))))))</f>
        <v/>
      </c>
    </row>
    <row r="145" customFormat="false" ht="19.5" hidden="false" customHeight="true" outlineLevel="0" collapsed="false">
      <c r="A145" s="17"/>
      <c r="B145" s="17"/>
      <c r="C145" s="17"/>
      <c r="D145" s="18"/>
      <c r="E145" s="18"/>
      <c r="F145" s="18"/>
      <c r="G145" s="18"/>
      <c r="H145" s="18"/>
      <c r="I145" s="18"/>
      <c r="J145" s="19" t="str">
        <f aca="true">IF($D145="","",IF($H145&lt;&gt;"",ROUNDDOWN(($H145-$D145)/7,0),ROUNDDOWN((TODAY()-$D145)/7,0)))</f>
        <v/>
      </c>
      <c r="K145" s="19" t="str">
        <f aca="true">IF(OR($C145&lt;&gt;"Blocked",$F145=""),"",TODAY()-$F145)</f>
        <v/>
      </c>
      <c r="L145" s="19" t="str">
        <f aca="false">IF(OR($H145="",$I145=""),"",$I145-$H145)</f>
        <v/>
      </c>
      <c r="M145" s="19" t="str">
        <f aca="true">IF(OR($E145="",$C145="Done"),"",TODAY()-$E145)</f>
        <v/>
      </c>
      <c r="N145" s="20" t="str">
        <f aca="false">IF($A145="","",IF(AND($C145="Blocked",$G145=""),"No unblock date. Nobody owns this one.",IF(AND(ISNUMBER($K145),$K145&gt;Thresholds!$B$8),"Blocked "&amp;$K145&amp;" days. That is a decision, not a block.",IF(AND(ISNUMBER($J145),$J145&gt;=Thresholds!$B$7,$C145&lt;&gt;"Done"),"Carried "&amp;$J145&amp;" weeks. Wrong scope, or unowned.",IF(AND(ISNUMBER($M145),$M145&gt;Thresholds!$B$10),"Silent "&amp;$M145&amp;" days. Quietly dying.",IF(AND(ISNUMBER($L145),$L145&gt;Thresholds!$B$9),"Recorded "&amp;$L145&amp;" days late. The board is lagging.",""))))))</f>
        <v/>
      </c>
    </row>
    <row r="146" customFormat="false" ht="19.5" hidden="false" customHeight="true" outlineLevel="0" collapsed="false">
      <c r="A146" s="17"/>
      <c r="B146" s="17"/>
      <c r="C146" s="17"/>
      <c r="D146" s="18"/>
      <c r="E146" s="18"/>
      <c r="F146" s="18"/>
      <c r="G146" s="18"/>
      <c r="H146" s="18"/>
      <c r="I146" s="18"/>
      <c r="J146" s="19" t="str">
        <f aca="true">IF($D146="","",IF($H146&lt;&gt;"",ROUNDDOWN(($H146-$D146)/7,0),ROUNDDOWN((TODAY()-$D146)/7,0)))</f>
        <v/>
      </c>
      <c r="K146" s="19" t="str">
        <f aca="true">IF(OR($C146&lt;&gt;"Blocked",$F146=""),"",TODAY()-$F146)</f>
        <v/>
      </c>
      <c r="L146" s="19" t="str">
        <f aca="false">IF(OR($H146="",$I146=""),"",$I146-$H146)</f>
        <v/>
      </c>
      <c r="M146" s="19" t="str">
        <f aca="true">IF(OR($E146="",$C146="Done"),"",TODAY()-$E146)</f>
        <v/>
      </c>
      <c r="N146" s="20" t="str">
        <f aca="false">IF($A146="","",IF(AND($C146="Blocked",$G146=""),"No unblock date. Nobody owns this one.",IF(AND(ISNUMBER($K146),$K146&gt;Thresholds!$B$8),"Blocked "&amp;$K146&amp;" days. That is a decision, not a block.",IF(AND(ISNUMBER($J146),$J146&gt;=Thresholds!$B$7,$C146&lt;&gt;"Done"),"Carried "&amp;$J146&amp;" weeks. Wrong scope, or unowned.",IF(AND(ISNUMBER($M146),$M146&gt;Thresholds!$B$10),"Silent "&amp;$M146&amp;" days. Quietly dying.",IF(AND(ISNUMBER($L146),$L146&gt;Thresholds!$B$9),"Recorded "&amp;$L146&amp;" days late. The board is lagging.",""))))))</f>
        <v/>
      </c>
    </row>
    <row r="147" customFormat="false" ht="19.5" hidden="false" customHeight="true" outlineLevel="0" collapsed="false">
      <c r="A147" s="17"/>
      <c r="B147" s="17"/>
      <c r="C147" s="17"/>
      <c r="D147" s="18"/>
      <c r="E147" s="18"/>
      <c r="F147" s="18"/>
      <c r="G147" s="18"/>
      <c r="H147" s="18"/>
      <c r="I147" s="18"/>
      <c r="J147" s="19" t="str">
        <f aca="true">IF($D147="","",IF($H147&lt;&gt;"",ROUNDDOWN(($H147-$D147)/7,0),ROUNDDOWN((TODAY()-$D147)/7,0)))</f>
        <v/>
      </c>
      <c r="K147" s="19" t="str">
        <f aca="true">IF(OR($C147&lt;&gt;"Blocked",$F147=""),"",TODAY()-$F147)</f>
        <v/>
      </c>
      <c r="L147" s="19" t="str">
        <f aca="false">IF(OR($H147="",$I147=""),"",$I147-$H147)</f>
        <v/>
      </c>
      <c r="M147" s="19" t="str">
        <f aca="true">IF(OR($E147="",$C147="Done"),"",TODAY()-$E147)</f>
        <v/>
      </c>
      <c r="N147" s="20" t="str">
        <f aca="false">IF($A147="","",IF(AND($C147="Blocked",$G147=""),"No unblock date. Nobody owns this one.",IF(AND(ISNUMBER($K147),$K147&gt;Thresholds!$B$8),"Blocked "&amp;$K147&amp;" days. That is a decision, not a block.",IF(AND(ISNUMBER($J147),$J147&gt;=Thresholds!$B$7,$C147&lt;&gt;"Done"),"Carried "&amp;$J147&amp;" weeks. Wrong scope, or unowned.",IF(AND(ISNUMBER($M147),$M147&gt;Thresholds!$B$10),"Silent "&amp;$M147&amp;" days. Quietly dying.",IF(AND(ISNUMBER($L147),$L147&gt;Thresholds!$B$9),"Recorded "&amp;$L147&amp;" days late. The board is lagging.",""))))))</f>
        <v/>
      </c>
    </row>
    <row r="148" customFormat="false" ht="19.5" hidden="false" customHeight="true" outlineLevel="0" collapsed="false">
      <c r="A148" s="17"/>
      <c r="B148" s="17"/>
      <c r="C148" s="17"/>
      <c r="D148" s="18"/>
      <c r="E148" s="18"/>
      <c r="F148" s="18"/>
      <c r="G148" s="18"/>
      <c r="H148" s="18"/>
      <c r="I148" s="18"/>
      <c r="J148" s="19" t="str">
        <f aca="true">IF($D148="","",IF($H148&lt;&gt;"",ROUNDDOWN(($H148-$D148)/7,0),ROUNDDOWN((TODAY()-$D148)/7,0)))</f>
        <v/>
      </c>
      <c r="K148" s="19" t="str">
        <f aca="true">IF(OR($C148&lt;&gt;"Blocked",$F148=""),"",TODAY()-$F148)</f>
        <v/>
      </c>
      <c r="L148" s="19" t="str">
        <f aca="false">IF(OR($H148="",$I148=""),"",$I148-$H148)</f>
        <v/>
      </c>
      <c r="M148" s="19" t="str">
        <f aca="true">IF(OR($E148="",$C148="Done"),"",TODAY()-$E148)</f>
        <v/>
      </c>
      <c r="N148" s="20" t="str">
        <f aca="false">IF($A148="","",IF(AND($C148="Blocked",$G148=""),"No unblock date. Nobody owns this one.",IF(AND(ISNUMBER($K148),$K148&gt;Thresholds!$B$8),"Blocked "&amp;$K148&amp;" days. That is a decision, not a block.",IF(AND(ISNUMBER($J148),$J148&gt;=Thresholds!$B$7,$C148&lt;&gt;"Done"),"Carried "&amp;$J148&amp;" weeks. Wrong scope, or unowned.",IF(AND(ISNUMBER($M148),$M148&gt;Thresholds!$B$10),"Silent "&amp;$M148&amp;" days. Quietly dying.",IF(AND(ISNUMBER($L148),$L148&gt;Thresholds!$B$9),"Recorded "&amp;$L148&amp;" days late. The board is lagging.",""))))))</f>
        <v/>
      </c>
    </row>
    <row r="149" customFormat="false" ht="19.5" hidden="false" customHeight="true" outlineLevel="0" collapsed="false">
      <c r="A149" s="17"/>
      <c r="B149" s="17"/>
      <c r="C149" s="17"/>
      <c r="D149" s="18"/>
      <c r="E149" s="18"/>
      <c r="F149" s="18"/>
      <c r="G149" s="18"/>
      <c r="H149" s="18"/>
      <c r="I149" s="18"/>
      <c r="J149" s="19" t="str">
        <f aca="true">IF($D149="","",IF($H149&lt;&gt;"",ROUNDDOWN(($H149-$D149)/7,0),ROUNDDOWN((TODAY()-$D149)/7,0)))</f>
        <v/>
      </c>
      <c r="K149" s="19" t="str">
        <f aca="true">IF(OR($C149&lt;&gt;"Blocked",$F149=""),"",TODAY()-$F149)</f>
        <v/>
      </c>
      <c r="L149" s="19" t="str">
        <f aca="false">IF(OR($H149="",$I149=""),"",$I149-$H149)</f>
        <v/>
      </c>
      <c r="M149" s="19" t="str">
        <f aca="true">IF(OR($E149="",$C149="Done"),"",TODAY()-$E149)</f>
        <v/>
      </c>
      <c r="N149" s="20" t="str">
        <f aca="false">IF($A149="","",IF(AND($C149="Blocked",$G149=""),"No unblock date. Nobody owns this one.",IF(AND(ISNUMBER($K149),$K149&gt;Thresholds!$B$8),"Blocked "&amp;$K149&amp;" days. That is a decision, not a block.",IF(AND(ISNUMBER($J149),$J149&gt;=Thresholds!$B$7,$C149&lt;&gt;"Done"),"Carried "&amp;$J149&amp;" weeks. Wrong scope, or unowned.",IF(AND(ISNUMBER($M149),$M149&gt;Thresholds!$B$10),"Silent "&amp;$M149&amp;" days. Quietly dying.",IF(AND(ISNUMBER($L149),$L149&gt;Thresholds!$B$9),"Recorded "&amp;$L149&amp;" days late. The board is lagging.",""))))))</f>
        <v/>
      </c>
    </row>
    <row r="150" customFormat="false" ht="19.5" hidden="false" customHeight="true" outlineLevel="0" collapsed="false">
      <c r="A150" s="17"/>
      <c r="B150" s="17"/>
      <c r="C150" s="17"/>
      <c r="D150" s="18"/>
      <c r="E150" s="18"/>
      <c r="F150" s="18"/>
      <c r="G150" s="18"/>
      <c r="H150" s="18"/>
      <c r="I150" s="18"/>
      <c r="J150" s="19" t="str">
        <f aca="true">IF($D150="","",IF($H150&lt;&gt;"",ROUNDDOWN(($H150-$D150)/7,0),ROUNDDOWN((TODAY()-$D150)/7,0)))</f>
        <v/>
      </c>
      <c r="K150" s="19" t="str">
        <f aca="true">IF(OR($C150&lt;&gt;"Blocked",$F150=""),"",TODAY()-$F150)</f>
        <v/>
      </c>
      <c r="L150" s="19" t="str">
        <f aca="false">IF(OR($H150="",$I150=""),"",$I150-$H150)</f>
        <v/>
      </c>
      <c r="M150" s="19" t="str">
        <f aca="true">IF(OR($E150="",$C150="Done"),"",TODAY()-$E150)</f>
        <v/>
      </c>
      <c r="N150" s="20" t="str">
        <f aca="false">IF($A150="","",IF(AND($C150="Blocked",$G150=""),"No unblock date. Nobody owns this one.",IF(AND(ISNUMBER($K150),$K150&gt;Thresholds!$B$8),"Blocked "&amp;$K150&amp;" days. That is a decision, not a block.",IF(AND(ISNUMBER($J150),$J150&gt;=Thresholds!$B$7,$C150&lt;&gt;"Done"),"Carried "&amp;$J150&amp;" weeks. Wrong scope, or unowned.",IF(AND(ISNUMBER($M150),$M150&gt;Thresholds!$B$10),"Silent "&amp;$M150&amp;" days. Quietly dying.",IF(AND(ISNUMBER($L150),$L150&gt;Thresholds!$B$9),"Recorded "&amp;$L150&amp;" days late. The board is lagging.",""))))))</f>
        <v/>
      </c>
    </row>
    <row r="151" customFormat="false" ht="19.5" hidden="false" customHeight="true" outlineLevel="0" collapsed="false">
      <c r="A151" s="17"/>
      <c r="B151" s="17"/>
      <c r="C151" s="17"/>
      <c r="D151" s="18"/>
      <c r="E151" s="18"/>
      <c r="F151" s="18"/>
      <c r="G151" s="18"/>
      <c r="H151" s="18"/>
      <c r="I151" s="18"/>
      <c r="J151" s="19" t="str">
        <f aca="true">IF($D151="","",IF($H151&lt;&gt;"",ROUNDDOWN(($H151-$D151)/7,0),ROUNDDOWN((TODAY()-$D151)/7,0)))</f>
        <v/>
      </c>
      <c r="K151" s="19" t="str">
        <f aca="true">IF(OR($C151&lt;&gt;"Blocked",$F151=""),"",TODAY()-$F151)</f>
        <v/>
      </c>
      <c r="L151" s="19" t="str">
        <f aca="false">IF(OR($H151="",$I151=""),"",$I151-$H151)</f>
        <v/>
      </c>
      <c r="M151" s="19" t="str">
        <f aca="true">IF(OR($E151="",$C151="Done"),"",TODAY()-$E151)</f>
        <v/>
      </c>
      <c r="N151" s="20" t="str">
        <f aca="false">IF($A151="","",IF(AND($C151="Blocked",$G151=""),"No unblock date. Nobody owns this one.",IF(AND(ISNUMBER($K151),$K151&gt;Thresholds!$B$8),"Blocked "&amp;$K151&amp;" days. That is a decision, not a block.",IF(AND(ISNUMBER($J151),$J151&gt;=Thresholds!$B$7,$C151&lt;&gt;"Done"),"Carried "&amp;$J151&amp;" weeks. Wrong scope, or unowned.",IF(AND(ISNUMBER($M151),$M151&gt;Thresholds!$B$10),"Silent "&amp;$M151&amp;" days. Quietly dying.",IF(AND(ISNUMBER($L151),$L151&gt;Thresholds!$B$9),"Recorded "&amp;$L151&amp;" days late. The board is lagging.",""))))))</f>
        <v/>
      </c>
    </row>
    <row r="152" customFormat="false" ht="19.5" hidden="false" customHeight="true" outlineLevel="0" collapsed="false">
      <c r="A152" s="17"/>
      <c r="B152" s="17"/>
      <c r="C152" s="17"/>
      <c r="D152" s="18"/>
      <c r="E152" s="18"/>
      <c r="F152" s="18"/>
      <c r="G152" s="18"/>
      <c r="H152" s="18"/>
      <c r="I152" s="18"/>
      <c r="J152" s="19" t="str">
        <f aca="true">IF($D152="","",IF($H152&lt;&gt;"",ROUNDDOWN(($H152-$D152)/7,0),ROUNDDOWN((TODAY()-$D152)/7,0)))</f>
        <v/>
      </c>
      <c r="K152" s="19" t="str">
        <f aca="true">IF(OR($C152&lt;&gt;"Blocked",$F152=""),"",TODAY()-$F152)</f>
        <v/>
      </c>
      <c r="L152" s="19" t="str">
        <f aca="false">IF(OR($H152="",$I152=""),"",$I152-$H152)</f>
        <v/>
      </c>
      <c r="M152" s="19" t="str">
        <f aca="true">IF(OR($E152="",$C152="Done"),"",TODAY()-$E152)</f>
        <v/>
      </c>
      <c r="N152" s="20" t="str">
        <f aca="false">IF($A152="","",IF(AND($C152="Blocked",$G152=""),"No unblock date. Nobody owns this one.",IF(AND(ISNUMBER($K152),$K152&gt;Thresholds!$B$8),"Blocked "&amp;$K152&amp;" days. That is a decision, not a block.",IF(AND(ISNUMBER($J152),$J152&gt;=Thresholds!$B$7,$C152&lt;&gt;"Done"),"Carried "&amp;$J152&amp;" weeks. Wrong scope, or unowned.",IF(AND(ISNUMBER($M152),$M152&gt;Thresholds!$B$10),"Silent "&amp;$M152&amp;" days. Quietly dying.",IF(AND(ISNUMBER($L152),$L152&gt;Thresholds!$B$9),"Recorded "&amp;$L152&amp;" days late. The board is lagging.",""))))))</f>
        <v/>
      </c>
    </row>
    <row r="153" customFormat="false" ht="19.5" hidden="false" customHeight="true" outlineLevel="0" collapsed="false">
      <c r="A153" s="17"/>
      <c r="B153" s="17"/>
      <c r="C153" s="17"/>
      <c r="D153" s="18"/>
      <c r="E153" s="18"/>
      <c r="F153" s="18"/>
      <c r="G153" s="18"/>
      <c r="H153" s="18"/>
      <c r="I153" s="18"/>
      <c r="J153" s="19" t="str">
        <f aca="true">IF($D153="","",IF($H153&lt;&gt;"",ROUNDDOWN(($H153-$D153)/7,0),ROUNDDOWN((TODAY()-$D153)/7,0)))</f>
        <v/>
      </c>
      <c r="K153" s="19" t="str">
        <f aca="true">IF(OR($C153&lt;&gt;"Blocked",$F153=""),"",TODAY()-$F153)</f>
        <v/>
      </c>
      <c r="L153" s="19" t="str">
        <f aca="false">IF(OR($H153="",$I153=""),"",$I153-$H153)</f>
        <v/>
      </c>
      <c r="M153" s="19" t="str">
        <f aca="true">IF(OR($E153="",$C153="Done"),"",TODAY()-$E153)</f>
        <v/>
      </c>
      <c r="N153" s="20" t="str">
        <f aca="false">IF($A153="","",IF(AND($C153="Blocked",$G153=""),"No unblock date. Nobody owns this one.",IF(AND(ISNUMBER($K153),$K153&gt;Thresholds!$B$8),"Blocked "&amp;$K153&amp;" days. That is a decision, not a block.",IF(AND(ISNUMBER($J153),$J153&gt;=Thresholds!$B$7,$C153&lt;&gt;"Done"),"Carried "&amp;$J153&amp;" weeks. Wrong scope, or unowned.",IF(AND(ISNUMBER($M153),$M153&gt;Thresholds!$B$10),"Silent "&amp;$M153&amp;" days. Quietly dying.",IF(AND(ISNUMBER($L153),$L153&gt;Thresholds!$B$9),"Recorded "&amp;$L153&amp;" days late. The board is lagging.",""))))))</f>
        <v/>
      </c>
    </row>
    <row r="154" customFormat="false" ht="19.5" hidden="false" customHeight="true" outlineLevel="0" collapsed="false">
      <c r="A154" s="17"/>
      <c r="B154" s="17"/>
      <c r="C154" s="17"/>
      <c r="D154" s="18"/>
      <c r="E154" s="18"/>
      <c r="F154" s="18"/>
      <c r="G154" s="18"/>
      <c r="H154" s="18"/>
      <c r="I154" s="18"/>
      <c r="J154" s="19" t="str">
        <f aca="true">IF($D154="","",IF($H154&lt;&gt;"",ROUNDDOWN(($H154-$D154)/7,0),ROUNDDOWN((TODAY()-$D154)/7,0)))</f>
        <v/>
      </c>
      <c r="K154" s="19" t="str">
        <f aca="true">IF(OR($C154&lt;&gt;"Blocked",$F154=""),"",TODAY()-$F154)</f>
        <v/>
      </c>
      <c r="L154" s="19" t="str">
        <f aca="false">IF(OR($H154="",$I154=""),"",$I154-$H154)</f>
        <v/>
      </c>
      <c r="M154" s="19" t="str">
        <f aca="true">IF(OR($E154="",$C154="Done"),"",TODAY()-$E154)</f>
        <v/>
      </c>
      <c r="N154" s="20" t="str">
        <f aca="false">IF($A154="","",IF(AND($C154="Blocked",$G154=""),"No unblock date. Nobody owns this one.",IF(AND(ISNUMBER($K154),$K154&gt;Thresholds!$B$8),"Blocked "&amp;$K154&amp;" days. That is a decision, not a block.",IF(AND(ISNUMBER($J154),$J154&gt;=Thresholds!$B$7,$C154&lt;&gt;"Done"),"Carried "&amp;$J154&amp;" weeks. Wrong scope, or unowned.",IF(AND(ISNUMBER($M154),$M154&gt;Thresholds!$B$10),"Silent "&amp;$M154&amp;" days. Quietly dying.",IF(AND(ISNUMBER($L154),$L154&gt;Thresholds!$B$9),"Recorded "&amp;$L154&amp;" days late. The board is lagging.",""))))))</f>
        <v/>
      </c>
    </row>
    <row r="155" customFormat="false" ht="19.5" hidden="false" customHeight="true" outlineLevel="0" collapsed="false">
      <c r="A155" s="17"/>
      <c r="B155" s="17"/>
      <c r="C155" s="17"/>
      <c r="D155" s="18"/>
      <c r="E155" s="18"/>
      <c r="F155" s="18"/>
      <c r="G155" s="18"/>
      <c r="H155" s="18"/>
      <c r="I155" s="18"/>
      <c r="J155" s="19" t="str">
        <f aca="true">IF($D155="","",IF($H155&lt;&gt;"",ROUNDDOWN(($H155-$D155)/7,0),ROUNDDOWN((TODAY()-$D155)/7,0)))</f>
        <v/>
      </c>
      <c r="K155" s="19" t="str">
        <f aca="true">IF(OR($C155&lt;&gt;"Blocked",$F155=""),"",TODAY()-$F155)</f>
        <v/>
      </c>
      <c r="L155" s="19" t="str">
        <f aca="false">IF(OR($H155="",$I155=""),"",$I155-$H155)</f>
        <v/>
      </c>
      <c r="M155" s="19" t="str">
        <f aca="true">IF(OR($E155="",$C155="Done"),"",TODAY()-$E155)</f>
        <v/>
      </c>
      <c r="N155" s="20" t="str">
        <f aca="false">IF($A155="","",IF(AND($C155="Blocked",$G155=""),"No unblock date. Nobody owns this one.",IF(AND(ISNUMBER($K155),$K155&gt;Thresholds!$B$8),"Blocked "&amp;$K155&amp;" days. That is a decision, not a block.",IF(AND(ISNUMBER($J155),$J155&gt;=Thresholds!$B$7,$C155&lt;&gt;"Done"),"Carried "&amp;$J155&amp;" weeks. Wrong scope, or unowned.",IF(AND(ISNUMBER($M155),$M155&gt;Thresholds!$B$10),"Silent "&amp;$M155&amp;" days. Quietly dying.",IF(AND(ISNUMBER($L155),$L155&gt;Thresholds!$B$9),"Recorded "&amp;$L155&amp;" days late. The board is lagging.",""))))))</f>
        <v/>
      </c>
    </row>
    <row r="156" customFormat="false" ht="19.5" hidden="false" customHeight="true" outlineLevel="0" collapsed="false">
      <c r="A156" s="17"/>
      <c r="B156" s="17"/>
      <c r="C156" s="17"/>
      <c r="D156" s="18"/>
      <c r="E156" s="18"/>
      <c r="F156" s="18"/>
      <c r="G156" s="18"/>
      <c r="H156" s="18"/>
      <c r="I156" s="18"/>
      <c r="J156" s="19" t="str">
        <f aca="true">IF($D156="","",IF($H156&lt;&gt;"",ROUNDDOWN(($H156-$D156)/7,0),ROUNDDOWN((TODAY()-$D156)/7,0)))</f>
        <v/>
      </c>
      <c r="K156" s="19" t="str">
        <f aca="true">IF(OR($C156&lt;&gt;"Blocked",$F156=""),"",TODAY()-$F156)</f>
        <v/>
      </c>
      <c r="L156" s="19" t="str">
        <f aca="false">IF(OR($H156="",$I156=""),"",$I156-$H156)</f>
        <v/>
      </c>
      <c r="M156" s="19" t="str">
        <f aca="true">IF(OR($E156="",$C156="Done"),"",TODAY()-$E156)</f>
        <v/>
      </c>
      <c r="N156" s="20" t="str">
        <f aca="false">IF($A156="","",IF(AND($C156="Blocked",$G156=""),"No unblock date. Nobody owns this one.",IF(AND(ISNUMBER($K156),$K156&gt;Thresholds!$B$8),"Blocked "&amp;$K156&amp;" days. That is a decision, not a block.",IF(AND(ISNUMBER($J156),$J156&gt;=Thresholds!$B$7,$C156&lt;&gt;"Done"),"Carried "&amp;$J156&amp;" weeks. Wrong scope, or unowned.",IF(AND(ISNUMBER($M156),$M156&gt;Thresholds!$B$10),"Silent "&amp;$M156&amp;" days. Quietly dying.",IF(AND(ISNUMBER($L156),$L156&gt;Thresholds!$B$9),"Recorded "&amp;$L156&amp;" days late. The board is lagging.",""))))))</f>
        <v/>
      </c>
    </row>
    <row r="157" customFormat="false" ht="19.5" hidden="false" customHeight="true" outlineLevel="0" collapsed="false">
      <c r="A157" s="17"/>
      <c r="B157" s="17"/>
      <c r="C157" s="17"/>
      <c r="D157" s="18"/>
      <c r="E157" s="18"/>
      <c r="F157" s="18"/>
      <c r="G157" s="18"/>
      <c r="H157" s="18"/>
      <c r="I157" s="18"/>
      <c r="J157" s="19" t="str">
        <f aca="true">IF($D157="","",IF($H157&lt;&gt;"",ROUNDDOWN(($H157-$D157)/7,0),ROUNDDOWN((TODAY()-$D157)/7,0)))</f>
        <v/>
      </c>
      <c r="K157" s="19" t="str">
        <f aca="true">IF(OR($C157&lt;&gt;"Blocked",$F157=""),"",TODAY()-$F157)</f>
        <v/>
      </c>
      <c r="L157" s="19" t="str">
        <f aca="false">IF(OR($H157="",$I157=""),"",$I157-$H157)</f>
        <v/>
      </c>
      <c r="M157" s="19" t="str">
        <f aca="true">IF(OR($E157="",$C157="Done"),"",TODAY()-$E157)</f>
        <v/>
      </c>
      <c r="N157" s="20" t="str">
        <f aca="false">IF($A157="","",IF(AND($C157="Blocked",$G157=""),"No unblock date. Nobody owns this one.",IF(AND(ISNUMBER($K157),$K157&gt;Thresholds!$B$8),"Blocked "&amp;$K157&amp;" days. That is a decision, not a block.",IF(AND(ISNUMBER($J157),$J157&gt;=Thresholds!$B$7,$C157&lt;&gt;"Done"),"Carried "&amp;$J157&amp;" weeks. Wrong scope, or unowned.",IF(AND(ISNUMBER($M157),$M157&gt;Thresholds!$B$10),"Silent "&amp;$M157&amp;" days. Quietly dying.",IF(AND(ISNUMBER($L157),$L157&gt;Thresholds!$B$9),"Recorded "&amp;$L157&amp;" days late. The board is lagging.",""))))))</f>
        <v/>
      </c>
    </row>
    <row r="158" customFormat="false" ht="19.5" hidden="false" customHeight="true" outlineLevel="0" collapsed="false">
      <c r="A158" s="17"/>
      <c r="B158" s="17"/>
      <c r="C158" s="17"/>
      <c r="D158" s="18"/>
      <c r="E158" s="18"/>
      <c r="F158" s="18"/>
      <c r="G158" s="18"/>
      <c r="H158" s="18"/>
      <c r="I158" s="18"/>
      <c r="J158" s="19" t="str">
        <f aca="true">IF($D158="","",IF($H158&lt;&gt;"",ROUNDDOWN(($H158-$D158)/7,0),ROUNDDOWN((TODAY()-$D158)/7,0)))</f>
        <v/>
      </c>
      <c r="K158" s="19" t="str">
        <f aca="true">IF(OR($C158&lt;&gt;"Blocked",$F158=""),"",TODAY()-$F158)</f>
        <v/>
      </c>
      <c r="L158" s="19" t="str">
        <f aca="false">IF(OR($H158="",$I158=""),"",$I158-$H158)</f>
        <v/>
      </c>
      <c r="M158" s="19" t="str">
        <f aca="true">IF(OR($E158="",$C158="Done"),"",TODAY()-$E158)</f>
        <v/>
      </c>
      <c r="N158" s="20" t="str">
        <f aca="false">IF($A158="","",IF(AND($C158="Blocked",$G158=""),"No unblock date. Nobody owns this one.",IF(AND(ISNUMBER($K158),$K158&gt;Thresholds!$B$8),"Blocked "&amp;$K158&amp;" days. That is a decision, not a block.",IF(AND(ISNUMBER($J158),$J158&gt;=Thresholds!$B$7,$C158&lt;&gt;"Done"),"Carried "&amp;$J158&amp;" weeks. Wrong scope, or unowned.",IF(AND(ISNUMBER($M158),$M158&gt;Thresholds!$B$10),"Silent "&amp;$M158&amp;" days. Quietly dying.",IF(AND(ISNUMBER($L158),$L158&gt;Thresholds!$B$9),"Recorded "&amp;$L158&amp;" days late. The board is lagging.",""))))))</f>
        <v/>
      </c>
    </row>
    <row r="159" customFormat="false" ht="19.5" hidden="false" customHeight="true" outlineLevel="0" collapsed="false">
      <c r="A159" s="17"/>
      <c r="B159" s="17"/>
      <c r="C159" s="17"/>
      <c r="D159" s="18"/>
      <c r="E159" s="18"/>
      <c r="F159" s="18"/>
      <c r="G159" s="18"/>
      <c r="H159" s="18"/>
      <c r="I159" s="18"/>
      <c r="J159" s="19" t="str">
        <f aca="true">IF($D159="","",IF($H159&lt;&gt;"",ROUNDDOWN(($H159-$D159)/7,0),ROUNDDOWN((TODAY()-$D159)/7,0)))</f>
        <v/>
      </c>
      <c r="K159" s="19" t="str">
        <f aca="true">IF(OR($C159&lt;&gt;"Blocked",$F159=""),"",TODAY()-$F159)</f>
        <v/>
      </c>
      <c r="L159" s="19" t="str">
        <f aca="false">IF(OR($H159="",$I159=""),"",$I159-$H159)</f>
        <v/>
      </c>
      <c r="M159" s="19" t="str">
        <f aca="true">IF(OR($E159="",$C159="Done"),"",TODAY()-$E159)</f>
        <v/>
      </c>
      <c r="N159" s="20" t="str">
        <f aca="false">IF($A159="","",IF(AND($C159="Blocked",$G159=""),"No unblock date. Nobody owns this one.",IF(AND(ISNUMBER($K159),$K159&gt;Thresholds!$B$8),"Blocked "&amp;$K159&amp;" days. That is a decision, not a block.",IF(AND(ISNUMBER($J159),$J159&gt;=Thresholds!$B$7,$C159&lt;&gt;"Done"),"Carried "&amp;$J159&amp;" weeks. Wrong scope, or unowned.",IF(AND(ISNUMBER($M159),$M159&gt;Thresholds!$B$10),"Silent "&amp;$M159&amp;" days. Quietly dying.",IF(AND(ISNUMBER($L159),$L159&gt;Thresholds!$B$9),"Recorded "&amp;$L159&amp;" days late. The board is lagging.",""))))))</f>
        <v/>
      </c>
    </row>
    <row r="160" customFormat="false" ht="19.5" hidden="false" customHeight="true" outlineLevel="0" collapsed="false">
      <c r="A160" s="17"/>
      <c r="B160" s="17"/>
      <c r="C160" s="17"/>
      <c r="D160" s="18"/>
      <c r="E160" s="18"/>
      <c r="F160" s="18"/>
      <c r="G160" s="18"/>
      <c r="H160" s="18"/>
      <c r="I160" s="18"/>
      <c r="J160" s="19" t="str">
        <f aca="true">IF($D160="","",IF($H160&lt;&gt;"",ROUNDDOWN(($H160-$D160)/7,0),ROUNDDOWN((TODAY()-$D160)/7,0)))</f>
        <v/>
      </c>
      <c r="K160" s="19" t="str">
        <f aca="true">IF(OR($C160&lt;&gt;"Blocked",$F160=""),"",TODAY()-$F160)</f>
        <v/>
      </c>
      <c r="L160" s="19" t="str">
        <f aca="false">IF(OR($H160="",$I160=""),"",$I160-$H160)</f>
        <v/>
      </c>
      <c r="M160" s="19" t="str">
        <f aca="true">IF(OR($E160="",$C160="Done"),"",TODAY()-$E160)</f>
        <v/>
      </c>
      <c r="N160" s="20" t="str">
        <f aca="false">IF($A160="","",IF(AND($C160="Blocked",$G160=""),"No unblock date. Nobody owns this one.",IF(AND(ISNUMBER($K160),$K160&gt;Thresholds!$B$8),"Blocked "&amp;$K160&amp;" days. That is a decision, not a block.",IF(AND(ISNUMBER($J160),$J160&gt;=Thresholds!$B$7,$C160&lt;&gt;"Done"),"Carried "&amp;$J160&amp;" weeks. Wrong scope, or unowned.",IF(AND(ISNUMBER($M160),$M160&gt;Thresholds!$B$10),"Silent "&amp;$M160&amp;" days. Quietly dying.",IF(AND(ISNUMBER($L160),$L160&gt;Thresholds!$B$9),"Recorded "&amp;$L160&amp;" days late. The board is lagging.",""))))))</f>
        <v/>
      </c>
    </row>
    <row r="161" customFormat="false" ht="19.5" hidden="false" customHeight="true" outlineLevel="0" collapsed="false">
      <c r="A161" s="17"/>
      <c r="B161" s="17"/>
      <c r="C161" s="17"/>
      <c r="D161" s="18"/>
      <c r="E161" s="18"/>
      <c r="F161" s="18"/>
      <c r="G161" s="18"/>
      <c r="H161" s="18"/>
      <c r="I161" s="18"/>
      <c r="J161" s="19" t="str">
        <f aca="true">IF($D161="","",IF($H161&lt;&gt;"",ROUNDDOWN(($H161-$D161)/7,0),ROUNDDOWN((TODAY()-$D161)/7,0)))</f>
        <v/>
      </c>
      <c r="K161" s="19" t="str">
        <f aca="true">IF(OR($C161&lt;&gt;"Blocked",$F161=""),"",TODAY()-$F161)</f>
        <v/>
      </c>
      <c r="L161" s="19" t="str">
        <f aca="false">IF(OR($H161="",$I161=""),"",$I161-$H161)</f>
        <v/>
      </c>
      <c r="M161" s="19" t="str">
        <f aca="true">IF(OR($E161="",$C161="Done"),"",TODAY()-$E161)</f>
        <v/>
      </c>
      <c r="N161" s="20" t="str">
        <f aca="false">IF($A161="","",IF(AND($C161="Blocked",$G161=""),"No unblock date. Nobody owns this one.",IF(AND(ISNUMBER($K161),$K161&gt;Thresholds!$B$8),"Blocked "&amp;$K161&amp;" days. That is a decision, not a block.",IF(AND(ISNUMBER($J161),$J161&gt;=Thresholds!$B$7,$C161&lt;&gt;"Done"),"Carried "&amp;$J161&amp;" weeks. Wrong scope, or unowned.",IF(AND(ISNUMBER($M161),$M161&gt;Thresholds!$B$10),"Silent "&amp;$M161&amp;" days. Quietly dying.",IF(AND(ISNUMBER($L161),$L161&gt;Thresholds!$B$9),"Recorded "&amp;$L161&amp;" days late. The board is lagging.",""))))))</f>
        <v/>
      </c>
    </row>
    <row r="162" customFormat="false" ht="19.5" hidden="false" customHeight="true" outlineLevel="0" collapsed="false">
      <c r="A162" s="17"/>
      <c r="B162" s="17"/>
      <c r="C162" s="17"/>
      <c r="D162" s="18"/>
      <c r="E162" s="18"/>
      <c r="F162" s="18"/>
      <c r="G162" s="18"/>
      <c r="H162" s="18"/>
      <c r="I162" s="18"/>
      <c r="J162" s="19" t="str">
        <f aca="true">IF($D162="","",IF($H162&lt;&gt;"",ROUNDDOWN(($H162-$D162)/7,0),ROUNDDOWN((TODAY()-$D162)/7,0)))</f>
        <v/>
      </c>
      <c r="K162" s="19" t="str">
        <f aca="true">IF(OR($C162&lt;&gt;"Blocked",$F162=""),"",TODAY()-$F162)</f>
        <v/>
      </c>
      <c r="L162" s="19" t="str">
        <f aca="false">IF(OR($H162="",$I162=""),"",$I162-$H162)</f>
        <v/>
      </c>
      <c r="M162" s="19" t="str">
        <f aca="true">IF(OR($E162="",$C162="Done"),"",TODAY()-$E162)</f>
        <v/>
      </c>
      <c r="N162" s="20" t="str">
        <f aca="false">IF($A162="","",IF(AND($C162="Blocked",$G162=""),"No unblock date. Nobody owns this one.",IF(AND(ISNUMBER($K162),$K162&gt;Thresholds!$B$8),"Blocked "&amp;$K162&amp;" days. That is a decision, not a block.",IF(AND(ISNUMBER($J162),$J162&gt;=Thresholds!$B$7,$C162&lt;&gt;"Done"),"Carried "&amp;$J162&amp;" weeks. Wrong scope, or unowned.",IF(AND(ISNUMBER($M162),$M162&gt;Thresholds!$B$10),"Silent "&amp;$M162&amp;" days. Quietly dying.",IF(AND(ISNUMBER($L162),$L162&gt;Thresholds!$B$9),"Recorded "&amp;$L162&amp;" days late. The board is lagging.",""))))))</f>
        <v/>
      </c>
    </row>
    <row r="163" customFormat="false" ht="19.5" hidden="false" customHeight="true" outlineLevel="0" collapsed="false">
      <c r="A163" s="17"/>
      <c r="B163" s="17"/>
      <c r="C163" s="17"/>
      <c r="D163" s="18"/>
      <c r="E163" s="18"/>
      <c r="F163" s="18"/>
      <c r="G163" s="18"/>
      <c r="H163" s="18"/>
      <c r="I163" s="18"/>
      <c r="J163" s="19" t="str">
        <f aca="true">IF($D163="","",IF($H163&lt;&gt;"",ROUNDDOWN(($H163-$D163)/7,0),ROUNDDOWN((TODAY()-$D163)/7,0)))</f>
        <v/>
      </c>
      <c r="K163" s="19" t="str">
        <f aca="true">IF(OR($C163&lt;&gt;"Blocked",$F163=""),"",TODAY()-$F163)</f>
        <v/>
      </c>
      <c r="L163" s="19" t="str">
        <f aca="false">IF(OR($H163="",$I163=""),"",$I163-$H163)</f>
        <v/>
      </c>
      <c r="M163" s="19" t="str">
        <f aca="true">IF(OR($E163="",$C163="Done"),"",TODAY()-$E163)</f>
        <v/>
      </c>
      <c r="N163" s="20" t="str">
        <f aca="false">IF($A163="","",IF(AND($C163="Blocked",$G163=""),"No unblock date. Nobody owns this one.",IF(AND(ISNUMBER($K163),$K163&gt;Thresholds!$B$8),"Blocked "&amp;$K163&amp;" days. That is a decision, not a block.",IF(AND(ISNUMBER($J163),$J163&gt;=Thresholds!$B$7,$C163&lt;&gt;"Done"),"Carried "&amp;$J163&amp;" weeks. Wrong scope, or unowned.",IF(AND(ISNUMBER($M163),$M163&gt;Thresholds!$B$10),"Silent "&amp;$M163&amp;" days. Quietly dying.",IF(AND(ISNUMBER($L163),$L163&gt;Thresholds!$B$9),"Recorded "&amp;$L163&amp;" days late. The board is lagging.",""))))))</f>
        <v/>
      </c>
    </row>
    <row r="164" customFormat="false" ht="19.5" hidden="false" customHeight="true" outlineLevel="0" collapsed="false">
      <c r="A164" s="17"/>
      <c r="B164" s="17"/>
      <c r="C164" s="17"/>
      <c r="D164" s="18"/>
      <c r="E164" s="18"/>
      <c r="F164" s="18"/>
      <c r="G164" s="18"/>
      <c r="H164" s="18"/>
      <c r="I164" s="18"/>
      <c r="J164" s="19" t="str">
        <f aca="true">IF($D164="","",IF($H164&lt;&gt;"",ROUNDDOWN(($H164-$D164)/7,0),ROUNDDOWN((TODAY()-$D164)/7,0)))</f>
        <v/>
      </c>
      <c r="K164" s="19" t="str">
        <f aca="true">IF(OR($C164&lt;&gt;"Blocked",$F164=""),"",TODAY()-$F164)</f>
        <v/>
      </c>
      <c r="L164" s="19" t="str">
        <f aca="false">IF(OR($H164="",$I164=""),"",$I164-$H164)</f>
        <v/>
      </c>
      <c r="M164" s="19" t="str">
        <f aca="true">IF(OR($E164="",$C164="Done"),"",TODAY()-$E164)</f>
        <v/>
      </c>
      <c r="N164" s="20" t="str">
        <f aca="false">IF($A164="","",IF(AND($C164="Blocked",$G164=""),"No unblock date. Nobody owns this one.",IF(AND(ISNUMBER($K164),$K164&gt;Thresholds!$B$8),"Blocked "&amp;$K164&amp;" days. That is a decision, not a block.",IF(AND(ISNUMBER($J164),$J164&gt;=Thresholds!$B$7,$C164&lt;&gt;"Done"),"Carried "&amp;$J164&amp;" weeks. Wrong scope, or unowned.",IF(AND(ISNUMBER($M164),$M164&gt;Thresholds!$B$10),"Silent "&amp;$M164&amp;" days. Quietly dying.",IF(AND(ISNUMBER($L164),$L164&gt;Thresholds!$B$9),"Recorded "&amp;$L164&amp;" days late. The board is lagging.",""))))))</f>
        <v/>
      </c>
    </row>
    <row r="165" customFormat="false" ht="19.5" hidden="false" customHeight="true" outlineLevel="0" collapsed="false">
      <c r="A165" s="17"/>
      <c r="B165" s="17"/>
      <c r="C165" s="17"/>
      <c r="D165" s="18"/>
      <c r="E165" s="18"/>
      <c r="F165" s="18"/>
      <c r="G165" s="18"/>
      <c r="H165" s="18"/>
      <c r="I165" s="18"/>
      <c r="J165" s="19" t="str">
        <f aca="true">IF($D165="","",IF($H165&lt;&gt;"",ROUNDDOWN(($H165-$D165)/7,0),ROUNDDOWN((TODAY()-$D165)/7,0)))</f>
        <v/>
      </c>
      <c r="K165" s="19" t="str">
        <f aca="true">IF(OR($C165&lt;&gt;"Blocked",$F165=""),"",TODAY()-$F165)</f>
        <v/>
      </c>
      <c r="L165" s="19" t="str">
        <f aca="false">IF(OR($H165="",$I165=""),"",$I165-$H165)</f>
        <v/>
      </c>
      <c r="M165" s="19" t="str">
        <f aca="true">IF(OR($E165="",$C165="Done"),"",TODAY()-$E165)</f>
        <v/>
      </c>
      <c r="N165" s="20" t="str">
        <f aca="false">IF($A165="","",IF(AND($C165="Blocked",$G165=""),"No unblock date. Nobody owns this one.",IF(AND(ISNUMBER($K165),$K165&gt;Thresholds!$B$8),"Blocked "&amp;$K165&amp;" days. That is a decision, not a block.",IF(AND(ISNUMBER($J165),$J165&gt;=Thresholds!$B$7,$C165&lt;&gt;"Done"),"Carried "&amp;$J165&amp;" weeks. Wrong scope, or unowned.",IF(AND(ISNUMBER($M165),$M165&gt;Thresholds!$B$10),"Silent "&amp;$M165&amp;" days. Quietly dying.",IF(AND(ISNUMBER($L165),$L165&gt;Thresholds!$B$9),"Recorded "&amp;$L165&amp;" days late. The board is lagging.",""))))))</f>
        <v/>
      </c>
    </row>
    <row r="166" customFormat="false" ht="19.5" hidden="false" customHeight="true" outlineLevel="0" collapsed="false">
      <c r="A166" s="17"/>
      <c r="B166" s="17"/>
      <c r="C166" s="17"/>
      <c r="D166" s="18"/>
      <c r="E166" s="18"/>
      <c r="F166" s="18"/>
      <c r="G166" s="18"/>
      <c r="H166" s="18"/>
      <c r="I166" s="18"/>
      <c r="J166" s="19" t="str">
        <f aca="true">IF($D166="","",IF($H166&lt;&gt;"",ROUNDDOWN(($H166-$D166)/7,0),ROUNDDOWN((TODAY()-$D166)/7,0)))</f>
        <v/>
      </c>
      <c r="K166" s="19" t="str">
        <f aca="true">IF(OR($C166&lt;&gt;"Blocked",$F166=""),"",TODAY()-$F166)</f>
        <v/>
      </c>
      <c r="L166" s="19" t="str">
        <f aca="false">IF(OR($H166="",$I166=""),"",$I166-$H166)</f>
        <v/>
      </c>
      <c r="M166" s="19" t="str">
        <f aca="true">IF(OR($E166="",$C166="Done"),"",TODAY()-$E166)</f>
        <v/>
      </c>
      <c r="N166" s="20" t="str">
        <f aca="false">IF($A166="","",IF(AND($C166="Blocked",$G166=""),"No unblock date. Nobody owns this one.",IF(AND(ISNUMBER($K166),$K166&gt;Thresholds!$B$8),"Blocked "&amp;$K166&amp;" days. That is a decision, not a block.",IF(AND(ISNUMBER($J166),$J166&gt;=Thresholds!$B$7,$C166&lt;&gt;"Done"),"Carried "&amp;$J166&amp;" weeks. Wrong scope, or unowned.",IF(AND(ISNUMBER($M166),$M166&gt;Thresholds!$B$10),"Silent "&amp;$M166&amp;" days. Quietly dying.",IF(AND(ISNUMBER($L166),$L166&gt;Thresholds!$B$9),"Recorded "&amp;$L166&amp;" days late. The board is lagging.",""))))))</f>
        <v/>
      </c>
    </row>
    <row r="167" customFormat="false" ht="19.5" hidden="false" customHeight="true" outlineLevel="0" collapsed="false">
      <c r="A167" s="17"/>
      <c r="B167" s="17"/>
      <c r="C167" s="17"/>
      <c r="D167" s="18"/>
      <c r="E167" s="18"/>
      <c r="F167" s="18"/>
      <c r="G167" s="18"/>
      <c r="H167" s="18"/>
      <c r="I167" s="18"/>
      <c r="J167" s="19" t="str">
        <f aca="true">IF($D167="","",IF($H167&lt;&gt;"",ROUNDDOWN(($H167-$D167)/7,0),ROUNDDOWN((TODAY()-$D167)/7,0)))</f>
        <v/>
      </c>
      <c r="K167" s="19" t="str">
        <f aca="true">IF(OR($C167&lt;&gt;"Blocked",$F167=""),"",TODAY()-$F167)</f>
        <v/>
      </c>
      <c r="L167" s="19" t="str">
        <f aca="false">IF(OR($H167="",$I167=""),"",$I167-$H167)</f>
        <v/>
      </c>
      <c r="M167" s="19" t="str">
        <f aca="true">IF(OR($E167="",$C167="Done"),"",TODAY()-$E167)</f>
        <v/>
      </c>
      <c r="N167" s="20" t="str">
        <f aca="false">IF($A167="","",IF(AND($C167="Blocked",$G167=""),"No unblock date. Nobody owns this one.",IF(AND(ISNUMBER($K167),$K167&gt;Thresholds!$B$8),"Blocked "&amp;$K167&amp;" days. That is a decision, not a block.",IF(AND(ISNUMBER($J167),$J167&gt;=Thresholds!$B$7,$C167&lt;&gt;"Done"),"Carried "&amp;$J167&amp;" weeks. Wrong scope, or unowned.",IF(AND(ISNUMBER($M167),$M167&gt;Thresholds!$B$10),"Silent "&amp;$M167&amp;" days. Quietly dying.",IF(AND(ISNUMBER($L167),$L167&gt;Thresholds!$B$9),"Recorded "&amp;$L167&amp;" days late. The board is lagging.",""))))))</f>
        <v/>
      </c>
    </row>
    <row r="168" customFormat="false" ht="19.5" hidden="false" customHeight="true" outlineLevel="0" collapsed="false">
      <c r="A168" s="17"/>
      <c r="B168" s="17"/>
      <c r="C168" s="17"/>
      <c r="D168" s="18"/>
      <c r="E168" s="18"/>
      <c r="F168" s="18"/>
      <c r="G168" s="18"/>
      <c r="H168" s="18"/>
      <c r="I168" s="18"/>
      <c r="J168" s="19" t="str">
        <f aca="true">IF($D168="","",IF($H168&lt;&gt;"",ROUNDDOWN(($H168-$D168)/7,0),ROUNDDOWN((TODAY()-$D168)/7,0)))</f>
        <v/>
      </c>
      <c r="K168" s="19" t="str">
        <f aca="true">IF(OR($C168&lt;&gt;"Blocked",$F168=""),"",TODAY()-$F168)</f>
        <v/>
      </c>
      <c r="L168" s="19" t="str">
        <f aca="false">IF(OR($H168="",$I168=""),"",$I168-$H168)</f>
        <v/>
      </c>
      <c r="M168" s="19" t="str">
        <f aca="true">IF(OR($E168="",$C168="Done"),"",TODAY()-$E168)</f>
        <v/>
      </c>
      <c r="N168" s="20" t="str">
        <f aca="false">IF($A168="","",IF(AND($C168="Blocked",$G168=""),"No unblock date. Nobody owns this one.",IF(AND(ISNUMBER($K168),$K168&gt;Thresholds!$B$8),"Blocked "&amp;$K168&amp;" days. That is a decision, not a block.",IF(AND(ISNUMBER($J168),$J168&gt;=Thresholds!$B$7,$C168&lt;&gt;"Done"),"Carried "&amp;$J168&amp;" weeks. Wrong scope, or unowned.",IF(AND(ISNUMBER($M168),$M168&gt;Thresholds!$B$10),"Silent "&amp;$M168&amp;" days. Quietly dying.",IF(AND(ISNUMBER($L168),$L168&gt;Thresholds!$B$9),"Recorded "&amp;$L168&amp;" days late. The board is lagging.",""))))))</f>
        <v/>
      </c>
    </row>
    <row r="169" customFormat="false" ht="19.5" hidden="false" customHeight="true" outlineLevel="0" collapsed="false">
      <c r="A169" s="17"/>
      <c r="B169" s="17"/>
      <c r="C169" s="17"/>
      <c r="D169" s="18"/>
      <c r="E169" s="18"/>
      <c r="F169" s="18"/>
      <c r="G169" s="18"/>
      <c r="H169" s="18"/>
      <c r="I169" s="18"/>
      <c r="J169" s="19" t="str">
        <f aca="true">IF($D169="","",IF($H169&lt;&gt;"",ROUNDDOWN(($H169-$D169)/7,0),ROUNDDOWN((TODAY()-$D169)/7,0)))</f>
        <v/>
      </c>
      <c r="K169" s="19" t="str">
        <f aca="true">IF(OR($C169&lt;&gt;"Blocked",$F169=""),"",TODAY()-$F169)</f>
        <v/>
      </c>
      <c r="L169" s="19" t="str">
        <f aca="false">IF(OR($H169="",$I169=""),"",$I169-$H169)</f>
        <v/>
      </c>
      <c r="M169" s="19" t="str">
        <f aca="true">IF(OR($E169="",$C169="Done"),"",TODAY()-$E169)</f>
        <v/>
      </c>
      <c r="N169" s="20" t="str">
        <f aca="false">IF($A169="","",IF(AND($C169="Blocked",$G169=""),"No unblock date. Nobody owns this one.",IF(AND(ISNUMBER($K169),$K169&gt;Thresholds!$B$8),"Blocked "&amp;$K169&amp;" days. That is a decision, not a block.",IF(AND(ISNUMBER($J169),$J169&gt;=Thresholds!$B$7,$C169&lt;&gt;"Done"),"Carried "&amp;$J169&amp;" weeks. Wrong scope, or unowned.",IF(AND(ISNUMBER($M169),$M169&gt;Thresholds!$B$10),"Silent "&amp;$M169&amp;" days. Quietly dying.",IF(AND(ISNUMBER($L169),$L169&gt;Thresholds!$B$9),"Recorded "&amp;$L169&amp;" days late. The board is lagging.",""))))))</f>
        <v/>
      </c>
    </row>
    <row r="170" customFormat="false" ht="19.5" hidden="false" customHeight="true" outlineLevel="0" collapsed="false">
      <c r="A170" s="17"/>
      <c r="B170" s="17"/>
      <c r="C170" s="17"/>
      <c r="D170" s="18"/>
      <c r="E170" s="18"/>
      <c r="F170" s="18"/>
      <c r="G170" s="18"/>
      <c r="H170" s="18"/>
      <c r="I170" s="18"/>
      <c r="J170" s="19" t="str">
        <f aca="true">IF($D170="","",IF($H170&lt;&gt;"",ROUNDDOWN(($H170-$D170)/7,0),ROUNDDOWN((TODAY()-$D170)/7,0)))</f>
        <v/>
      </c>
      <c r="K170" s="19" t="str">
        <f aca="true">IF(OR($C170&lt;&gt;"Blocked",$F170=""),"",TODAY()-$F170)</f>
        <v/>
      </c>
      <c r="L170" s="19" t="str">
        <f aca="false">IF(OR($H170="",$I170=""),"",$I170-$H170)</f>
        <v/>
      </c>
      <c r="M170" s="19" t="str">
        <f aca="true">IF(OR($E170="",$C170="Done"),"",TODAY()-$E170)</f>
        <v/>
      </c>
      <c r="N170" s="20" t="str">
        <f aca="false">IF($A170="","",IF(AND($C170="Blocked",$G170=""),"No unblock date. Nobody owns this one.",IF(AND(ISNUMBER($K170),$K170&gt;Thresholds!$B$8),"Blocked "&amp;$K170&amp;" days. That is a decision, not a block.",IF(AND(ISNUMBER($J170),$J170&gt;=Thresholds!$B$7,$C170&lt;&gt;"Done"),"Carried "&amp;$J170&amp;" weeks. Wrong scope, or unowned.",IF(AND(ISNUMBER($M170),$M170&gt;Thresholds!$B$10),"Silent "&amp;$M170&amp;" days. Quietly dying.",IF(AND(ISNUMBER($L170),$L170&gt;Thresholds!$B$9),"Recorded "&amp;$L170&amp;" days late. The board is lagging.",""))))))</f>
        <v/>
      </c>
    </row>
    <row r="171" customFormat="false" ht="19.5" hidden="false" customHeight="true" outlineLevel="0" collapsed="false">
      <c r="A171" s="17"/>
      <c r="B171" s="17"/>
      <c r="C171" s="17"/>
      <c r="D171" s="18"/>
      <c r="E171" s="18"/>
      <c r="F171" s="18"/>
      <c r="G171" s="18"/>
      <c r="H171" s="18"/>
      <c r="I171" s="18"/>
      <c r="J171" s="19" t="str">
        <f aca="true">IF($D171="","",IF($H171&lt;&gt;"",ROUNDDOWN(($H171-$D171)/7,0),ROUNDDOWN((TODAY()-$D171)/7,0)))</f>
        <v/>
      </c>
      <c r="K171" s="19" t="str">
        <f aca="true">IF(OR($C171&lt;&gt;"Blocked",$F171=""),"",TODAY()-$F171)</f>
        <v/>
      </c>
      <c r="L171" s="19" t="str">
        <f aca="false">IF(OR($H171="",$I171=""),"",$I171-$H171)</f>
        <v/>
      </c>
      <c r="M171" s="19" t="str">
        <f aca="true">IF(OR($E171="",$C171="Done"),"",TODAY()-$E171)</f>
        <v/>
      </c>
      <c r="N171" s="20" t="str">
        <f aca="false">IF($A171="","",IF(AND($C171="Blocked",$G171=""),"No unblock date. Nobody owns this one.",IF(AND(ISNUMBER($K171),$K171&gt;Thresholds!$B$8),"Blocked "&amp;$K171&amp;" days. That is a decision, not a block.",IF(AND(ISNUMBER($J171),$J171&gt;=Thresholds!$B$7,$C171&lt;&gt;"Done"),"Carried "&amp;$J171&amp;" weeks. Wrong scope, or unowned.",IF(AND(ISNUMBER($M171),$M171&gt;Thresholds!$B$10),"Silent "&amp;$M171&amp;" days. Quietly dying.",IF(AND(ISNUMBER($L171),$L171&gt;Thresholds!$B$9),"Recorded "&amp;$L171&amp;" days late. The board is lagging.",""))))))</f>
        <v/>
      </c>
    </row>
    <row r="172" customFormat="false" ht="19.5" hidden="false" customHeight="true" outlineLevel="0" collapsed="false">
      <c r="A172" s="17"/>
      <c r="B172" s="17"/>
      <c r="C172" s="17"/>
      <c r="D172" s="18"/>
      <c r="E172" s="18"/>
      <c r="F172" s="18"/>
      <c r="G172" s="18"/>
      <c r="H172" s="18"/>
      <c r="I172" s="18"/>
      <c r="J172" s="19" t="str">
        <f aca="true">IF($D172="","",IF($H172&lt;&gt;"",ROUNDDOWN(($H172-$D172)/7,0),ROUNDDOWN((TODAY()-$D172)/7,0)))</f>
        <v/>
      </c>
      <c r="K172" s="19" t="str">
        <f aca="true">IF(OR($C172&lt;&gt;"Blocked",$F172=""),"",TODAY()-$F172)</f>
        <v/>
      </c>
      <c r="L172" s="19" t="str">
        <f aca="false">IF(OR($H172="",$I172=""),"",$I172-$H172)</f>
        <v/>
      </c>
      <c r="M172" s="19" t="str">
        <f aca="true">IF(OR($E172="",$C172="Done"),"",TODAY()-$E172)</f>
        <v/>
      </c>
      <c r="N172" s="20" t="str">
        <f aca="false">IF($A172="","",IF(AND($C172="Blocked",$G172=""),"No unblock date. Nobody owns this one.",IF(AND(ISNUMBER($K172),$K172&gt;Thresholds!$B$8),"Blocked "&amp;$K172&amp;" days. That is a decision, not a block.",IF(AND(ISNUMBER($J172),$J172&gt;=Thresholds!$B$7,$C172&lt;&gt;"Done"),"Carried "&amp;$J172&amp;" weeks. Wrong scope, or unowned.",IF(AND(ISNUMBER($M172),$M172&gt;Thresholds!$B$10),"Silent "&amp;$M172&amp;" days. Quietly dying.",IF(AND(ISNUMBER($L172),$L172&gt;Thresholds!$B$9),"Recorded "&amp;$L172&amp;" days late. The board is lagging.",""))))))</f>
        <v/>
      </c>
    </row>
    <row r="173" customFormat="false" ht="19.5" hidden="false" customHeight="true" outlineLevel="0" collapsed="false">
      <c r="A173" s="17"/>
      <c r="B173" s="17"/>
      <c r="C173" s="17"/>
      <c r="D173" s="18"/>
      <c r="E173" s="18"/>
      <c r="F173" s="18"/>
      <c r="G173" s="18"/>
      <c r="H173" s="18"/>
      <c r="I173" s="18"/>
      <c r="J173" s="19" t="str">
        <f aca="true">IF($D173="","",IF($H173&lt;&gt;"",ROUNDDOWN(($H173-$D173)/7,0),ROUNDDOWN((TODAY()-$D173)/7,0)))</f>
        <v/>
      </c>
      <c r="K173" s="19" t="str">
        <f aca="true">IF(OR($C173&lt;&gt;"Blocked",$F173=""),"",TODAY()-$F173)</f>
        <v/>
      </c>
      <c r="L173" s="19" t="str">
        <f aca="false">IF(OR($H173="",$I173=""),"",$I173-$H173)</f>
        <v/>
      </c>
      <c r="M173" s="19" t="str">
        <f aca="true">IF(OR($E173="",$C173="Done"),"",TODAY()-$E173)</f>
        <v/>
      </c>
      <c r="N173" s="20" t="str">
        <f aca="false">IF($A173="","",IF(AND($C173="Blocked",$G173=""),"No unblock date. Nobody owns this one.",IF(AND(ISNUMBER($K173),$K173&gt;Thresholds!$B$8),"Blocked "&amp;$K173&amp;" days. That is a decision, not a block.",IF(AND(ISNUMBER($J173),$J173&gt;=Thresholds!$B$7,$C173&lt;&gt;"Done"),"Carried "&amp;$J173&amp;" weeks. Wrong scope, or unowned.",IF(AND(ISNUMBER($M173),$M173&gt;Thresholds!$B$10),"Silent "&amp;$M173&amp;" days. Quietly dying.",IF(AND(ISNUMBER($L173),$L173&gt;Thresholds!$B$9),"Recorded "&amp;$L173&amp;" days late. The board is lagging.",""))))))</f>
        <v/>
      </c>
    </row>
    <row r="174" customFormat="false" ht="19.5" hidden="false" customHeight="true" outlineLevel="0" collapsed="false">
      <c r="A174" s="17"/>
      <c r="B174" s="17"/>
      <c r="C174" s="17"/>
      <c r="D174" s="18"/>
      <c r="E174" s="18"/>
      <c r="F174" s="18"/>
      <c r="G174" s="18"/>
      <c r="H174" s="18"/>
      <c r="I174" s="18"/>
      <c r="J174" s="19" t="str">
        <f aca="true">IF($D174="","",IF($H174&lt;&gt;"",ROUNDDOWN(($H174-$D174)/7,0),ROUNDDOWN((TODAY()-$D174)/7,0)))</f>
        <v/>
      </c>
      <c r="K174" s="19" t="str">
        <f aca="true">IF(OR($C174&lt;&gt;"Blocked",$F174=""),"",TODAY()-$F174)</f>
        <v/>
      </c>
      <c r="L174" s="19" t="str">
        <f aca="false">IF(OR($H174="",$I174=""),"",$I174-$H174)</f>
        <v/>
      </c>
      <c r="M174" s="19" t="str">
        <f aca="true">IF(OR($E174="",$C174="Done"),"",TODAY()-$E174)</f>
        <v/>
      </c>
      <c r="N174" s="20" t="str">
        <f aca="false">IF($A174="","",IF(AND($C174="Blocked",$G174=""),"No unblock date. Nobody owns this one.",IF(AND(ISNUMBER($K174),$K174&gt;Thresholds!$B$8),"Blocked "&amp;$K174&amp;" days. That is a decision, not a block.",IF(AND(ISNUMBER($J174),$J174&gt;=Thresholds!$B$7,$C174&lt;&gt;"Done"),"Carried "&amp;$J174&amp;" weeks. Wrong scope, or unowned.",IF(AND(ISNUMBER($M174),$M174&gt;Thresholds!$B$10),"Silent "&amp;$M174&amp;" days. Quietly dying.",IF(AND(ISNUMBER($L174),$L174&gt;Thresholds!$B$9),"Recorded "&amp;$L174&amp;" days late. The board is lagging.",""))))))</f>
        <v/>
      </c>
    </row>
    <row r="175" customFormat="false" ht="19.5" hidden="false" customHeight="true" outlineLevel="0" collapsed="false">
      <c r="A175" s="17"/>
      <c r="B175" s="17"/>
      <c r="C175" s="17"/>
      <c r="D175" s="18"/>
      <c r="E175" s="18"/>
      <c r="F175" s="18"/>
      <c r="G175" s="18"/>
      <c r="H175" s="18"/>
      <c r="I175" s="18"/>
      <c r="J175" s="19" t="str">
        <f aca="true">IF($D175="","",IF($H175&lt;&gt;"",ROUNDDOWN(($H175-$D175)/7,0),ROUNDDOWN((TODAY()-$D175)/7,0)))</f>
        <v/>
      </c>
      <c r="K175" s="19" t="str">
        <f aca="true">IF(OR($C175&lt;&gt;"Blocked",$F175=""),"",TODAY()-$F175)</f>
        <v/>
      </c>
      <c r="L175" s="19" t="str">
        <f aca="false">IF(OR($H175="",$I175=""),"",$I175-$H175)</f>
        <v/>
      </c>
      <c r="M175" s="19" t="str">
        <f aca="true">IF(OR($E175="",$C175="Done"),"",TODAY()-$E175)</f>
        <v/>
      </c>
      <c r="N175" s="20" t="str">
        <f aca="false">IF($A175="","",IF(AND($C175="Blocked",$G175=""),"No unblock date. Nobody owns this one.",IF(AND(ISNUMBER($K175),$K175&gt;Thresholds!$B$8),"Blocked "&amp;$K175&amp;" days. That is a decision, not a block.",IF(AND(ISNUMBER($J175),$J175&gt;=Thresholds!$B$7,$C175&lt;&gt;"Done"),"Carried "&amp;$J175&amp;" weeks. Wrong scope, or unowned.",IF(AND(ISNUMBER($M175),$M175&gt;Thresholds!$B$10),"Silent "&amp;$M175&amp;" days. Quietly dying.",IF(AND(ISNUMBER($L175),$L175&gt;Thresholds!$B$9),"Recorded "&amp;$L175&amp;" days late. The board is lagging.",""))))))</f>
        <v/>
      </c>
    </row>
    <row r="176" customFormat="false" ht="19.5" hidden="false" customHeight="true" outlineLevel="0" collapsed="false">
      <c r="A176" s="17"/>
      <c r="B176" s="17"/>
      <c r="C176" s="17"/>
      <c r="D176" s="18"/>
      <c r="E176" s="18"/>
      <c r="F176" s="18"/>
      <c r="G176" s="18"/>
      <c r="H176" s="18"/>
      <c r="I176" s="18"/>
      <c r="J176" s="19" t="str">
        <f aca="true">IF($D176="","",IF($H176&lt;&gt;"",ROUNDDOWN(($H176-$D176)/7,0),ROUNDDOWN((TODAY()-$D176)/7,0)))</f>
        <v/>
      </c>
      <c r="K176" s="19" t="str">
        <f aca="true">IF(OR($C176&lt;&gt;"Blocked",$F176=""),"",TODAY()-$F176)</f>
        <v/>
      </c>
      <c r="L176" s="19" t="str">
        <f aca="false">IF(OR($H176="",$I176=""),"",$I176-$H176)</f>
        <v/>
      </c>
      <c r="M176" s="19" t="str">
        <f aca="true">IF(OR($E176="",$C176="Done"),"",TODAY()-$E176)</f>
        <v/>
      </c>
      <c r="N176" s="20" t="str">
        <f aca="false">IF($A176="","",IF(AND($C176="Blocked",$G176=""),"No unblock date. Nobody owns this one.",IF(AND(ISNUMBER($K176),$K176&gt;Thresholds!$B$8),"Blocked "&amp;$K176&amp;" days. That is a decision, not a block.",IF(AND(ISNUMBER($J176),$J176&gt;=Thresholds!$B$7,$C176&lt;&gt;"Done"),"Carried "&amp;$J176&amp;" weeks. Wrong scope, or unowned.",IF(AND(ISNUMBER($M176),$M176&gt;Thresholds!$B$10),"Silent "&amp;$M176&amp;" days. Quietly dying.",IF(AND(ISNUMBER($L176),$L176&gt;Thresholds!$B$9),"Recorded "&amp;$L176&amp;" days late. The board is lagging.",""))))))</f>
        <v/>
      </c>
    </row>
    <row r="177" customFormat="false" ht="19.5" hidden="false" customHeight="true" outlineLevel="0" collapsed="false">
      <c r="A177" s="17"/>
      <c r="B177" s="17"/>
      <c r="C177" s="17"/>
      <c r="D177" s="18"/>
      <c r="E177" s="18"/>
      <c r="F177" s="18"/>
      <c r="G177" s="18"/>
      <c r="H177" s="18"/>
      <c r="I177" s="18"/>
      <c r="J177" s="19" t="str">
        <f aca="true">IF($D177="","",IF($H177&lt;&gt;"",ROUNDDOWN(($H177-$D177)/7,0),ROUNDDOWN((TODAY()-$D177)/7,0)))</f>
        <v/>
      </c>
      <c r="K177" s="19" t="str">
        <f aca="true">IF(OR($C177&lt;&gt;"Blocked",$F177=""),"",TODAY()-$F177)</f>
        <v/>
      </c>
      <c r="L177" s="19" t="str">
        <f aca="false">IF(OR($H177="",$I177=""),"",$I177-$H177)</f>
        <v/>
      </c>
      <c r="M177" s="19" t="str">
        <f aca="true">IF(OR($E177="",$C177="Done"),"",TODAY()-$E177)</f>
        <v/>
      </c>
      <c r="N177" s="20" t="str">
        <f aca="false">IF($A177="","",IF(AND($C177="Blocked",$G177=""),"No unblock date. Nobody owns this one.",IF(AND(ISNUMBER($K177),$K177&gt;Thresholds!$B$8),"Blocked "&amp;$K177&amp;" days. That is a decision, not a block.",IF(AND(ISNUMBER($J177),$J177&gt;=Thresholds!$B$7,$C177&lt;&gt;"Done"),"Carried "&amp;$J177&amp;" weeks. Wrong scope, or unowned.",IF(AND(ISNUMBER($M177),$M177&gt;Thresholds!$B$10),"Silent "&amp;$M177&amp;" days. Quietly dying.",IF(AND(ISNUMBER($L177),$L177&gt;Thresholds!$B$9),"Recorded "&amp;$L177&amp;" days late. The board is lagging.",""))))))</f>
        <v/>
      </c>
    </row>
    <row r="178" customFormat="false" ht="19.5" hidden="false" customHeight="true" outlineLevel="0" collapsed="false">
      <c r="A178" s="17"/>
      <c r="B178" s="17"/>
      <c r="C178" s="17"/>
      <c r="D178" s="18"/>
      <c r="E178" s="18"/>
      <c r="F178" s="18"/>
      <c r="G178" s="18"/>
      <c r="H178" s="18"/>
      <c r="I178" s="18"/>
      <c r="J178" s="19" t="str">
        <f aca="true">IF($D178="","",IF($H178&lt;&gt;"",ROUNDDOWN(($H178-$D178)/7,0),ROUNDDOWN((TODAY()-$D178)/7,0)))</f>
        <v/>
      </c>
      <c r="K178" s="19" t="str">
        <f aca="true">IF(OR($C178&lt;&gt;"Blocked",$F178=""),"",TODAY()-$F178)</f>
        <v/>
      </c>
      <c r="L178" s="19" t="str">
        <f aca="false">IF(OR($H178="",$I178=""),"",$I178-$H178)</f>
        <v/>
      </c>
      <c r="M178" s="19" t="str">
        <f aca="true">IF(OR($E178="",$C178="Done"),"",TODAY()-$E178)</f>
        <v/>
      </c>
      <c r="N178" s="20" t="str">
        <f aca="false">IF($A178="","",IF(AND($C178="Blocked",$G178=""),"No unblock date. Nobody owns this one.",IF(AND(ISNUMBER($K178),$K178&gt;Thresholds!$B$8),"Blocked "&amp;$K178&amp;" days. That is a decision, not a block.",IF(AND(ISNUMBER($J178),$J178&gt;=Thresholds!$B$7,$C178&lt;&gt;"Done"),"Carried "&amp;$J178&amp;" weeks. Wrong scope, or unowned.",IF(AND(ISNUMBER($M178),$M178&gt;Thresholds!$B$10),"Silent "&amp;$M178&amp;" days. Quietly dying.",IF(AND(ISNUMBER($L178),$L178&gt;Thresholds!$B$9),"Recorded "&amp;$L178&amp;" days late. The board is lagging.",""))))))</f>
        <v/>
      </c>
    </row>
    <row r="179" customFormat="false" ht="19.5" hidden="false" customHeight="true" outlineLevel="0" collapsed="false">
      <c r="A179" s="17"/>
      <c r="B179" s="17"/>
      <c r="C179" s="17"/>
      <c r="D179" s="18"/>
      <c r="E179" s="18"/>
      <c r="F179" s="18"/>
      <c r="G179" s="18"/>
      <c r="H179" s="18"/>
      <c r="I179" s="18"/>
      <c r="J179" s="19" t="str">
        <f aca="true">IF($D179="","",IF($H179&lt;&gt;"",ROUNDDOWN(($H179-$D179)/7,0),ROUNDDOWN((TODAY()-$D179)/7,0)))</f>
        <v/>
      </c>
      <c r="K179" s="19" t="str">
        <f aca="true">IF(OR($C179&lt;&gt;"Blocked",$F179=""),"",TODAY()-$F179)</f>
        <v/>
      </c>
      <c r="L179" s="19" t="str">
        <f aca="false">IF(OR($H179="",$I179=""),"",$I179-$H179)</f>
        <v/>
      </c>
      <c r="M179" s="19" t="str">
        <f aca="true">IF(OR($E179="",$C179="Done"),"",TODAY()-$E179)</f>
        <v/>
      </c>
      <c r="N179" s="20" t="str">
        <f aca="false">IF($A179="","",IF(AND($C179="Blocked",$G179=""),"No unblock date. Nobody owns this one.",IF(AND(ISNUMBER($K179),$K179&gt;Thresholds!$B$8),"Blocked "&amp;$K179&amp;" days. That is a decision, not a block.",IF(AND(ISNUMBER($J179),$J179&gt;=Thresholds!$B$7,$C179&lt;&gt;"Done"),"Carried "&amp;$J179&amp;" weeks. Wrong scope, or unowned.",IF(AND(ISNUMBER($M179),$M179&gt;Thresholds!$B$10),"Silent "&amp;$M179&amp;" days. Quietly dying.",IF(AND(ISNUMBER($L179),$L179&gt;Thresholds!$B$9),"Recorded "&amp;$L179&amp;" days late. The board is lagging.",""))))))</f>
        <v/>
      </c>
    </row>
    <row r="180" customFormat="false" ht="19.5" hidden="false" customHeight="true" outlineLevel="0" collapsed="false">
      <c r="A180" s="17"/>
      <c r="B180" s="17"/>
      <c r="C180" s="17"/>
      <c r="D180" s="18"/>
      <c r="E180" s="18"/>
      <c r="F180" s="18"/>
      <c r="G180" s="18"/>
      <c r="H180" s="18"/>
      <c r="I180" s="18"/>
      <c r="J180" s="19" t="str">
        <f aca="true">IF($D180="","",IF($H180&lt;&gt;"",ROUNDDOWN(($H180-$D180)/7,0),ROUNDDOWN((TODAY()-$D180)/7,0)))</f>
        <v/>
      </c>
      <c r="K180" s="19" t="str">
        <f aca="true">IF(OR($C180&lt;&gt;"Blocked",$F180=""),"",TODAY()-$F180)</f>
        <v/>
      </c>
      <c r="L180" s="19" t="str">
        <f aca="false">IF(OR($H180="",$I180=""),"",$I180-$H180)</f>
        <v/>
      </c>
      <c r="M180" s="19" t="str">
        <f aca="true">IF(OR($E180="",$C180="Done"),"",TODAY()-$E180)</f>
        <v/>
      </c>
      <c r="N180" s="20" t="str">
        <f aca="false">IF($A180="","",IF(AND($C180="Blocked",$G180=""),"No unblock date. Nobody owns this one.",IF(AND(ISNUMBER($K180),$K180&gt;Thresholds!$B$8),"Blocked "&amp;$K180&amp;" days. That is a decision, not a block.",IF(AND(ISNUMBER($J180),$J180&gt;=Thresholds!$B$7,$C180&lt;&gt;"Done"),"Carried "&amp;$J180&amp;" weeks. Wrong scope, or unowned.",IF(AND(ISNUMBER($M180),$M180&gt;Thresholds!$B$10),"Silent "&amp;$M180&amp;" days. Quietly dying.",IF(AND(ISNUMBER($L180),$L180&gt;Thresholds!$B$9),"Recorded "&amp;$L180&amp;" days late. The board is lagging.",""))))))</f>
        <v/>
      </c>
    </row>
    <row r="181" customFormat="false" ht="19.5" hidden="false" customHeight="true" outlineLevel="0" collapsed="false">
      <c r="A181" s="17"/>
      <c r="B181" s="17"/>
      <c r="C181" s="17"/>
      <c r="D181" s="18"/>
      <c r="E181" s="18"/>
      <c r="F181" s="18"/>
      <c r="G181" s="18"/>
      <c r="H181" s="18"/>
      <c r="I181" s="18"/>
      <c r="J181" s="19" t="str">
        <f aca="true">IF($D181="","",IF($H181&lt;&gt;"",ROUNDDOWN(($H181-$D181)/7,0),ROUNDDOWN((TODAY()-$D181)/7,0)))</f>
        <v/>
      </c>
      <c r="K181" s="19" t="str">
        <f aca="true">IF(OR($C181&lt;&gt;"Blocked",$F181=""),"",TODAY()-$F181)</f>
        <v/>
      </c>
      <c r="L181" s="19" t="str">
        <f aca="false">IF(OR($H181="",$I181=""),"",$I181-$H181)</f>
        <v/>
      </c>
      <c r="M181" s="19" t="str">
        <f aca="true">IF(OR($E181="",$C181="Done"),"",TODAY()-$E181)</f>
        <v/>
      </c>
      <c r="N181" s="20" t="str">
        <f aca="false">IF($A181="","",IF(AND($C181="Blocked",$G181=""),"No unblock date. Nobody owns this one.",IF(AND(ISNUMBER($K181),$K181&gt;Thresholds!$B$8),"Blocked "&amp;$K181&amp;" days. That is a decision, not a block.",IF(AND(ISNUMBER($J181),$J181&gt;=Thresholds!$B$7,$C181&lt;&gt;"Done"),"Carried "&amp;$J181&amp;" weeks. Wrong scope, or unowned.",IF(AND(ISNUMBER($M181),$M181&gt;Thresholds!$B$10),"Silent "&amp;$M181&amp;" days. Quietly dying.",IF(AND(ISNUMBER($L181),$L181&gt;Thresholds!$B$9),"Recorded "&amp;$L181&amp;" days late. The board is lagging.",""))))))</f>
        <v/>
      </c>
    </row>
    <row r="182" customFormat="false" ht="19.5" hidden="false" customHeight="true" outlineLevel="0" collapsed="false">
      <c r="A182" s="17"/>
      <c r="B182" s="17"/>
      <c r="C182" s="17"/>
      <c r="D182" s="18"/>
      <c r="E182" s="18"/>
      <c r="F182" s="18"/>
      <c r="G182" s="18"/>
      <c r="H182" s="18"/>
      <c r="I182" s="18"/>
      <c r="J182" s="19" t="str">
        <f aca="true">IF($D182="","",IF($H182&lt;&gt;"",ROUNDDOWN(($H182-$D182)/7,0),ROUNDDOWN((TODAY()-$D182)/7,0)))</f>
        <v/>
      </c>
      <c r="K182" s="19" t="str">
        <f aca="true">IF(OR($C182&lt;&gt;"Blocked",$F182=""),"",TODAY()-$F182)</f>
        <v/>
      </c>
      <c r="L182" s="19" t="str">
        <f aca="false">IF(OR($H182="",$I182=""),"",$I182-$H182)</f>
        <v/>
      </c>
      <c r="M182" s="19" t="str">
        <f aca="true">IF(OR($E182="",$C182="Done"),"",TODAY()-$E182)</f>
        <v/>
      </c>
      <c r="N182" s="20" t="str">
        <f aca="false">IF($A182="","",IF(AND($C182="Blocked",$G182=""),"No unblock date. Nobody owns this one.",IF(AND(ISNUMBER($K182),$K182&gt;Thresholds!$B$8),"Blocked "&amp;$K182&amp;" days. That is a decision, not a block.",IF(AND(ISNUMBER($J182),$J182&gt;=Thresholds!$B$7,$C182&lt;&gt;"Done"),"Carried "&amp;$J182&amp;" weeks. Wrong scope, or unowned.",IF(AND(ISNUMBER($M182),$M182&gt;Thresholds!$B$10),"Silent "&amp;$M182&amp;" days. Quietly dying.",IF(AND(ISNUMBER($L182),$L182&gt;Thresholds!$B$9),"Recorded "&amp;$L182&amp;" days late. The board is lagging.",""))))))</f>
        <v/>
      </c>
    </row>
    <row r="183" customFormat="false" ht="19.5" hidden="false" customHeight="true" outlineLevel="0" collapsed="false">
      <c r="A183" s="17"/>
      <c r="B183" s="17"/>
      <c r="C183" s="17"/>
      <c r="D183" s="18"/>
      <c r="E183" s="18"/>
      <c r="F183" s="18"/>
      <c r="G183" s="18"/>
      <c r="H183" s="18"/>
      <c r="I183" s="18"/>
      <c r="J183" s="19" t="str">
        <f aca="true">IF($D183="","",IF($H183&lt;&gt;"",ROUNDDOWN(($H183-$D183)/7,0),ROUNDDOWN((TODAY()-$D183)/7,0)))</f>
        <v/>
      </c>
      <c r="K183" s="19" t="str">
        <f aca="true">IF(OR($C183&lt;&gt;"Blocked",$F183=""),"",TODAY()-$F183)</f>
        <v/>
      </c>
      <c r="L183" s="19" t="str">
        <f aca="false">IF(OR($H183="",$I183=""),"",$I183-$H183)</f>
        <v/>
      </c>
      <c r="M183" s="19" t="str">
        <f aca="true">IF(OR($E183="",$C183="Done"),"",TODAY()-$E183)</f>
        <v/>
      </c>
      <c r="N183" s="20" t="str">
        <f aca="false">IF($A183="","",IF(AND($C183="Blocked",$G183=""),"No unblock date. Nobody owns this one.",IF(AND(ISNUMBER($K183),$K183&gt;Thresholds!$B$8),"Blocked "&amp;$K183&amp;" days. That is a decision, not a block.",IF(AND(ISNUMBER($J183),$J183&gt;=Thresholds!$B$7,$C183&lt;&gt;"Done"),"Carried "&amp;$J183&amp;" weeks. Wrong scope, or unowned.",IF(AND(ISNUMBER($M183),$M183&gt;Thresholds!$B$10),"Silent "&amp;$M183&amp;" days. Quietly dying.",IF(AND(ISNUMBER($L183),$L183&gt;Thresholds!$B$9),"Recorded "&amp;$L183&amp;" days late. The board is lagging.",""))))))</f>
        <v/>
      </c>
    </row>
    <row r="184" customFormat="false" ht="19.5" hidden="false" customHeight="true" outlineLevel="0" collapsed="false">
      <c r="A184" s="17"/>
      <c r="B184" s="17"/>
      <c r="C184" s="17"/>
      <c r="D184" s="18"/>
      <c r="E184" s="18"/>
      <c r="F184" s="18"/>
      <c r="G184" s="18"/>
      <c r="H184" s="18"/>
      <c r="I184" s="18"/>
      <c r="J184" s="19" t="str">
        <f aca="true">IF($D184="","",IF($H184&lt;&gt;"",ROUNDDOWN(($H184-$D184)/7,0),ROUNDDOWN((TODAY()-$D184)/7,0)))</f>
        <v/>
      </c>
      <c r="K184" s="19" t="str">
        <f aca="true">IF(OR($C184&lt;&gt;"Blocked",$F184=""),"",TODAY()-$F184)</f>
        <v/>
      </c>
      <c r="L184" s="19" t="str">
        <f aca="false">IF(OR($H184="",$I184=""),"",$I184-$H184)</f>
        <v/>
      </c>
      <c r="M184" s="19" t="str">
        <f aca="true">IF(OR($E184="",$C184="Done"),"",TODAY()-$E184)</f>
        <v/>
      </c>
      <c r="N184" s="20" t="str">
        <f aca="false">IF($A184="","",IF(AND($C184="Blocked",$G184=""),"No unblock date. Nobody owns this one.",IF(AND(ISNUMBER($K184),$K184&gt;Thresholds!$B$8),"Blocked "&amp;$K184&amp;" days. That is a decision, not a block.",IF(AND(ISNUMBER($J184),$J184&gt;=Thresholds!$B$7,$C184&lt;&gt;"Done"),"Carried "&amp;$J184&amp;" weeks. Wrong scope, or unowned.",IF(AND(ISNUMBER($M184),$M184&gt;Thresholds!$B$10),"Silent "&amp;$M184&amp;" days. Quietly dying.",IF(AND(ISNUMBER($L184),$L184&gt;Thresholds!$B$9),"Recorded "&amp;$L184&amp;" days late. The board is lagging.",""))))))</f>
        <v/>
      </c>
    </row>
    <row r="185" customFormat="false" ht="19.5" hidden="false" customHeight="true" outlineLevel="0" collapsed="false">
      <c r="A185" s="17"/>
      <c r="B185" s="17"/>
      <c r="C185" s="17"/>
      <c r="D185" s="18"/>
      <c r="E185" s="18"/>
      <c r="F185" s="18"/>
      <c r="G185" s="18"/>
      <c r="H185" s="18"/>
      <c r="I185" s="18"/>
      <c r="J185" s="19" t="str">
        <f aca="true">IF($D185="","",IF($H185&lt;&gt;"",ROUNDDOWN(($H185-$D185)/7,0),ROUNDDOWN((TODAY()-$D185)/7,0)))</f>
        <v/>
      </c>
      <c r="K185" s="19" t="str">
        <f aca="true">IF(OR($C185&lt;&gt;"Blocked",$F185=""),"",TODAY()-$F185)</f>
        <v/>
      </c>
      <c r="L185" s="19" t="str">
        <f aca="false">IF(OR($H185="",$I185=""),"",$I185-$H185)</f>
        <v/>
      </c>
      <c r="M185" s="19" t="str">
        <f aca="true">IF(OR($E185="",$C185="Done"),"",TODAY()-$E185)</f>
        <v/>
      </c>
      <c r="N185" s="20" t="str">
        <f aca="false">IF($A185="","",IF(AND($C185="Blocked",$G185=""),"No unblock date. Nobody owns this one.",IF(AND(ISNUMBER($K185),$K185&gt;Thresholds!$B$8),"Blocked "&amp;$K185&amp;" days. That is a decision, not a block.",IF(AND(ISNUMBER($J185),$J185&gt;=Thresholds!$B$7,$C185&lt;&gt;"Done"),"Carried "&amp;$J185&amp;" weeks. Wrong scope, or unowned.",IF(AND(ISNUMBER($M185),$M185&gt;Thresholds!$B$10),"Silent "&amp;$M185&amp;" days. Quietly dying.",IF(AND(ISNUMBER($L185),$L185&gt;Thresholds!$B$9),"Recorded "&amp;$L185&amp;" days late. The board is lagging.",""))))))</f>
        <v/>
      </c>
    </row>
    <row r="186" customFormat="false" ht="19.5" hidden="false" customHeight="true" outlineLevel="0" collapsed="false">
      <c r="A186" s="17"/>
      <c r="B186" s="17"/>
      <c r="C186" s="17"/>
      <c r="D186" s="18"/>
      <c r="E186" s="18"/>
      <c r="F186" s="18"/>
      <c r="G186" s="18"/>
      <c r="H186" s="18"/>
      <c r="I186" s="18"/>
      <c r="J186" s="19" t="str">
        <f aca="true">IF($D186="","",IF($H186&lt;&gt;"",ROUNDDOWN(($H186-$D186)/7,0),ROUNDDOWN((TODAY()-$D186)/7,0)))</f>
        <v/>
      </c>
      <c r="K186" s="19" t="str">
        <f aca="true">IF(OR($C186&lt;&gt;"Blocked",$F186=""),"",TODAY()-$F186)</f>
        <v/>
      </c>
      <c r="L186" s="19" t="str">
        <f aca="false">IF(OR($H186="",$I186=""),"",$I186-$H186)</f>
        <v/>
      </c>
      <c r="M186" s="19" t="str">
        <f aca="true">IF(OR($E186="",$C186="Done"),"",TODAY()-$E186)</f>
        <v/>
      </c>
      <c r="N186" s="20" t="str">
        <f aca="false">IF($A186="","",IF(AND($C186="Blocked",$G186=""),"No unblock date. Nobody owns this one.",IF(AND(ISNUMBER($K186),$K186&gt;Thresholds!$B$8),"Blocked "&amp;$K186&amp;" days. That is a decision, not a block.",IF(AND(ISNUMBER($J186),$J186&gt;=Thresholds!$B$7,$C186&lt;&gt;"Done"),"Carried "&amp;$J186&amp;" weeks. Wrong scope, or unowned.",IF(AND(ISNUMBER($M186),$M186&gt;Thresholds!$B$10),"Silent "&amp;$M186&amp;" days. Quietly dying.",IF(AND(ISNUMBER($L186),$L186&gt;Thresholds!$B$9),"Recorded "&amp;$L186&amp;" days late. The board is lagging.",""))))))</f>
        <v/>
      </c>
    </row>
    <row r="187" customFormat="false" ht="19.5" hidden="false" customHeight="true" outlineLevel="0" collapsed="false">
      <c r="A187" s="17"/>
      <c r="B187" s="17"/>
      <c r="C187" s="17"/>
      <c r="D187" s="18"/>
      <c r="E187" s="18"/>
      <c r="F187" s="18"/>
      <c r="G187" s="18"/>
      <c r="H187" s="18"/>
      <c r="I187" s="18"/>
      <c r="J187" s="19" t="str">
        <f aca="true">IF($D187="","",IF($H187&lt;&gt;"",ROUNDDOWN(($H187-$D187)/7,0),ROUNDDOWN((TODAY()-$D187)/7,0)))</f>
        <v/>
      </c>
      <c r="K187" s="19" t="str">
        <f aca="true">IF(OR($C187&lt;&gt;"Blocked",$F187=""),"",TODAY()-$F187)</f>
        <v/>
      </c>
      <c r="L187" s="19" t="str">
        <f aca="false">IF(OR($H187="",$I187=""),"",$I187-$H187)</f>
        <v/>
      </c>
      <c r="M187" s="19" t="str">
        <f aca="true">IF(OR($E187="",$C187="Done"),"",TODAY()-$E187)</f>
        <v/>
      </c>
      <c r="N187" s="20" t="str">
        <f aca="false">IF($A187="","",IF(AND($C187="Blocked",$G187=""),"No unblock date. Nobody owns this one.",IF(AND(ISNUMBER($K187),$K187&gt;Thresholds!$B$8),"Blocked "&amp;$K187&amp;" days. That is a decision, not a block.",IF(AND(ISNUMBER($J187),$J187&gt;=Thresholds!$B$7,$C187&lt;&gt;"Done"),"Carried "&amp;$J187&amp;" weeks. Wrong scope, or unowned.",IF(AND(ISNUMBER($M187),$M187&gt;Thresholds!$B$10),"Silent "&amp;$M187&amp;" days. Quietly dying.",IF(AND(ISNUMBER($L187),$L187&gt;Thresholds!$B$9),"Recorded "&amp;$L187&amp;" days late. The board is lagging.",""))))))</f>
        <v/>
      </c>
    </row>
    <row r="188" customFormat="false" ht="19.5" hidden="false" customHeight="true" outlineLevel="0" collapsed="false">
      <c r="A188" s="17"/>
      <c r="B188" s="17"/>
      <c r="C188" s="17"/>
      <c r="D188" s="18"/>
      <c r="E188" s="18"/>
      <c r="F188" s="18"/>
      <c r="G188" s="18"/>
      <c r="H188" s="18"/>
      <c r="I188" s="18"/>
      <c r="J188" s="19" t="str">
        <f aca="true">IF($D188="","",IF($H188&lt;&gt;"",ROUNDDOWN(($H188-$D188)/7,0),ROUNDDOWN((TODAY()-$D188)/7,0)))</f>
        <v/>
      </c>
      <c r="K188" s="19" t="str">
        <f aca="true">IF(OR($C188&lt;&gt;"Blocked",$F188=""),"",TODAY()-$F188)</f>
        <v/>
      </c>
      <c r="L188" s="19" t="str">
        <f aca="false">IF(OR($H188="",$I188=""),"",$I188-$H188)</f>
        <v/>
      </c>
      <c r="M188" s="19" t="str">
        <f aca="true">IF(OR($E188="",$C188="Done"),"",TODAY()-$E188)</f>
        <v/>
      </c>
      <c r="N188" s="20" t="str">
        <f aca="false">IF($A188="","",IF(AND($C188="Blocked",$G188=""),"No unblock date. Nobody owns this one.",IF(AND(ISNUMBER($K188),$K188&gt;Thresholds!$B$8),"Blocked "&amp;$K188&amp;" days. That is a decision, not a block.",IF(AND(ISNUMBER($J188),$J188&gt;=Thresholds!$B$7,$C188&lt;&gt;"Done"),"Carried "&amp;$J188&amp;" weeks. Wrong scope, or unowned.",IF(AND(ISNUMBER($M188),$M188&gt;Thresholds!$B$10),"Silent "&amp;$M188&amp;" days. Quietly dying.",IF(AND(ISNUMBER($L188),$L188&gt;Thresholds!$B$9),"Recorded "&amp;$L188&amp;" days late. The board is lagging.",""))))))</f>
        <v/>
      </c>
    </row>
    <row r="189" customFormat="false" ht="19.5" hidden="false" customHeight="true" outlineLevel="0" collapsed="false">
      <c r="A189" s="17"/>
      <c r="B189" s="17"/>
      <c r="C189" s="17"/>
      <c r="D189" s="18"/>
      <c r="E189" s="18"/>
      <c r="F189" s="18"/>
      <c r="G189" s="18"/>
      <c r="H189" s="18"/>
      <c r="I189" s="18"/>
      <c r="J189" s="19" t="str">
        <f aca="true">IF($D189="","",IF($H189&lt;&gt;"",ROUNDDOWN(($H189-$D189)/7,0),ROUNDDOWN((TODAY()-$D189)/7,0)))</f>
        <v/>
      </c>
      <c r="K189" s="19" t="str">
        <f aca="true">IF(OR($C189&lt;&gt;"Blocked",$F189=""),"",TODAY()-$F189)</f>
        <v/>
      </c>
      <c r="L189" s="19" t="str">
        <f aca="false">IF(OR($H189="",$I189=""),"",$I189-$H189)</f>
        <v/>
      </c>
      <c r="M189" s="19" t="str">
        <f aca="true">IF(OR($E189="",$C189="Done"),"",TODAY()-$E189)</f>
        <v/>
      </c>
      <c r="N189" s="20" t="str">
        <f aca="false">IF($A189="","",IF(AND($C189="Blocked",$G189=""),"No unblock date. Nobody owns this one.",IF(AND(ISNUMBER($K189),$K189&gt;Thresholds!$B$8),"Blocked "&amp;$K189&amp;" days. That is a decision, not a block.",IF(AND(ISNUMBER($J189),$J189&gt;=Thresholds!$B$7,$C189&lt;&gt;"Done"),"Carried "&amp;$J189&amp;" weeks. Wrong scope, or unowned.",IF(AND(ISNUMBER($M189),$M189&gt;Thresholds!$B$10),"Silent "&amp;$M189&amp;" days. Quietly dying.",IF(AND(ISNUMBER($L189),$L189&gt;Thresholds!$B$9),"Recorded "&amp;$L189&amp;" days late. The board is lagging.",""))))))</f>
        <v/>
      </c>
    </row>
    <row r="190" customFormat="false" ht="19.5" hidden="false" customHeight="true" outlineLevel="0" collapsed="false">
      <c r="A190" s="17"/>
      <c r="B190" s="17"/>
      <c r="C190" s="17"/>
      <c r="D190" s="18"/>
      <c r="E190" s="18"/>
      <c r="F190" s="18"/>
      <c r="G190" s="18"/>
      <c r="H190" s="18"/>
      <c r="I190" s="18"/>
      <c r="J190" s="19" t="str">
        <f aca="true">IF($D190="","",IF($H190&lt;&gt;"",ROUNDDOWN(($H190-$D190)/7,0),ROUNDDOWN((TODAY()-$D190)/7,0)))</f>
        <v/>
      </c>
      <c r="K190" s="19" t="str">
        <f aca="true">IF(OR($C190&lt;&gt;"Blocked",$F190=""),"",TODAY()-$F190)</f>
        <v/>
      </c>
      <c r="L190" s="19" t="str">
        <f aca="false">IF(OR($H190="",$I190=""),"",$I190-$H190)</f>
        <v/>
      </c>
      <c r="M190" s="19" t="str">
        <f aca="true">IF(OR($E190="",$C190="Done"),"",TODAY()-$E190)</f>
        <v/>
      </c>
      <c r="N190" s="20" t="str">
        <f aca="false">IF($A190="","",IF(AND($C190="Blocked",$G190=""),"No unblock date. Nobody owns this one.",IF(AND(ISNUMBER($K190),$K190&gt;Thresholds!$B$8),"Blocked "&amp;$K190&amp;" days. That is a decision, not a block.",IF(AND(ISNUMBER($J190),$J190&gt;=Thresholds!$B$7,$C190&lt;&gt;"Done"),"Carried "&amp;$J190&amp;" weeks. Wrong scope, or unowned.",IF(AND(ISNUMBER($M190),$M190&gt;Thresholds!$B$10),"Silent "&amp;$M190&amp;" days. Quietly dying.",IF(AND(ISNUMBER($L190),$L190&gt;Thresholds!$B$9),"Recorded "&amp;$L190&amp;" days late. The board is lagging.",""))))))</f>
        <v/>
      </c>
    </row>
    <row r="191" customFormat="false" ht="19.5" hidden="false" customHeight="true" outlineLevel="0" collapsed="false">
      <c r="A191" s="17"/>
      <c r="B191" s="17"/>
      <c r="C191" s="17"/>
      <c r="D191" s="18"/>
      <c r="E191" s="18"/>
      <c r="F191" s="18"/>
      <c r="G191" s="18"/>
      <c r="H191" s="18"/>
      <c r="I191" s="18"/>
      <c r="J191" s="19" t="str">
        <f aca="true">IF($D191="","",IF($H191&lt;&gt;"",ROUNDDOWN(($H191-$D191)/7,0),ROUNDDOWN((TODAY()-$D191)/7,0)))</f>
        <v/>
      </c>
      <c r="K191" s="19" t="str">
        <f aca="true">IF(OR($C191&lt;&gt;"Blocked",$F191=""),"",TODAY()-$F191)</f>
        <v/>
      </c>
      <c r="L191" s="19" t="str">
        <f aca="false">IF(OR($H191="",$I191=""),"",$I191-$H191)</f>
        <v/>
      </c>
      <c r="M191" s="19" t="str">
        <f aca="true">IF(OR($E191="",$C191="Done"),"",TODAY()-$E191)</f>
        <v/>
      </c>
      <c r="N191" s="20" t="str">
        <f aca="false">IF($A191="","",IF(AND($C191="Blocked",$G191=""),"No unblock date. Nobody owns this one.",IF(AND(ISNUMBER($K191),$K191&gt;Thresholds!$B$8),"Blocked "&amp;$K191&amp;" days. That is a decision, not a block.",IF(AND(ISNUMBER($J191),$J191&gt;=Thresholds!$B$7,$C191&lt;&gt;"Done"),"Carried "&amp;$J191&amp;" weeks. Wrong scope, or unowned.",IF(AND(ISNUMBER($M191),$M191&gt;Thresholds!$B$10),"Silent "&amp;$M191&amp;" days. Quietly dying.",IF(AND(ISNUMBER($L191),$L191&gt;Thresholds!$B$9),"Recorded "&amp;$L191&amp;" days late. The board is lagging.",""))))))</f>
        <v/>
      </c>
    </row>
    <row r="192" customFormat="false" ht="19.5" hidden="false" customHeight="true" outlineLevel="0" collapsed="false">
      <c r="A192" s="17"/>
      <c r="B192" s="17"/>
      <c r="C192" s="17"/>
      <c r="D192" s="18"/>
      <c r="E192" s="18"/>
      <c r="F192" s="18"/>
      <c r="G192" s="18"/>
      <c r="H192" s="18"/>
      <c r="I192" s="18"/>
      <c r="J192" s="19" t="str">
        <f aca="true">IF($D192="","",IF($H192&lt;&gt;"",ROUNDDOWN(($H192-$D192)/7,0),ROUNDDOWN((TODAY()-$D192)/7,0)))</f>
        <v/>
      </c>
      <c r="K192" s="19" t="str">
        <f aca="true">IF(OR($C192&lt;&gt;"Blocked",$F192=""),"",TODAY()-$F192)</f>
        <v/>
      </c>
      <c r="L192" s="19" t="str">
        <f aca="false">IF(OR($H192="",$I192=""),"",$I192-$H192)</f>
        <v/>
      </c>
      <c r="M192" s="19" t="str">
        <f aca="true">IF(OR($E192="",$C192="Done"),"",TODAY()-$E192)</f>
        <v/>
      </c>
      <c r="N192" s="20" t="str">
        <f aca="false">IF($A192="","",IF(AND($C192="Blocked",$G192=""),"No unblock date. Nobody owns this one.",IF(AND(ISNUMBER($K192),$K192&gt;Thresholds!$B$8),"Blocked "&amp;$K192&amp;" days. That is a decision, not a block.",IF(AND(ISNUMBER($J192),$J192&gt;=Thresholds!$B$7,$C192&lt;&gt;"Done"),"Carried "&amp;$J192&amp;" weeks. Wrong scope, or unowned.",IF(AND(ISNUMBER($M192),$M192&gt;Thresholds!$B$10),"Silent "&amp;$M192&amp;" days. Quietly dying.",IF(AND(ISNUMBER($L192),$L192&gt;Thresholds!$B$9),"Recorded "&amp;$L192&amp;" days late. The board is lagging.",""))))))</f>
        <v/>
      </c>
    </row>
    <row r="193" customFormat="false" ht="19.5" hidden="false" customHeight="true" outlineLevel="0" collapsed="false">
      <c r="A193" s="17"/>
      <c r="B193" s="17"/>
      <c r="C193" s="17"/>
      <c r="D193" s="18"/>
      <c r="E193" s="18"/>
      <c r="F193" s="18"/>
      <c r="G193" s="18"/>
      <c r="H193" s="18"/>
      <c r="I193" s="18"/>
      <c r="J193" s="19" t="str">
        <f aca="true">IF($D193="","",IF($H193&lt;&gt;"",ROUNDDOWN(($H193-$D193)/7,0),ROUNDDOWN((TODAY()-$D193)/7,0)))</f>
        <v/>
      </c>
      <c r="K193" s="19" t="str">
        <f aca="true">IF(OR($C193&lt;&gt;"Blocked",$F193=""),"",TODAY()-$F193)</f>
        <v/>
      </c>
      <c r="L193" s="19" t="str">
        <f aca="false">IF(OR($H193="",$I193=""),"",$I193-$H193)</f>
        <v/>
      </c>
      <c r="M193" s="19" t="str">
        <f aca="true">IF(OR($E193="",$C193="Done"),"",TODAY()-$E193)</f>
        <v/>
      </c>
      <c r="N193" s="20" t="str">
        <f aca="false">IF($A193="","",IF(AND($C193="Blocked",$G193=""),"No unblock date. Nobody owns this one.",IF(AND(ISNUMBER($K193),$K193&gt;Thresholds!$B$8),"Blocked "&amp;$K193&amp;" days. That is a decision, not a block.",IF(AND(ISNUMBER($J193),$J193&gt;=Thresholds!$B$7,$C193&lt;&gt;"Done"),"Carried "&amp;$J193&amp;" weeks. Wrong scope, or unowned.",IF(AND(ISNUMBER($M193),$M193&gt;Thresholds!$B$10),"Silent "&amp;$M193&amp;" days. Quietly dying.",IF(AND(ISNUMBER($L193),$L193&gt;Thresholds!$B$9),"Recorded "&amp;$L193&amp;" days late. The board is lagging.",""))))))</f>
        <v/>
      </c>
    </row>
    <row r="194" customFormat="false" ht="19.5" hidden="false" customHeight="true" outlineLevel="0" collapsed="false">
      <c r="A194" s="17"/>
      <c r="B194" s="17"/>
      <c r="C194" s="17"/>
      <c r="D194" s="18"/>
      <c r="E194" s="18"/>
      <c r="F194" s="18"/>
      <c r="G194" s="18"/>
      <c r="H194" s="18"/>
      <c r="I194" s="18"/>
      <c r="J194" s="19" t="str">
        <f aca="true">IF($D194="","",IF($H194&lt;&gt;"",ROUNDDOWN(($H194-$D194)/7,0),ROUNDDOWN((TODAY()-$D194)/7,0)))</f>
        <v/>
      </c>
      <c r="K194" s="19" t="str">
        <f aca="true">IF(OR($C194&lt;&gt;"Blocked",$F194=""),"",TODAY()-$F194)</f>
        <v/>
      </c>
      <c r="L194" s="19" t="str">
        <f aca="false">IF(OR($H194="",$I194=""),"",$I194-$H194)</f>
        <v/>
      </c>
      <c r="M194" s="19" t="str">
        <f aca="true">IF(OR($E194="",$C194="Done"),"",TODAY()-$E194)</f>
        <v/>
      </c>
      <c r="N194" s="20" t="str">
        <f aca="false">IF($A194="","",IF(AND($C194="Blocked",$G194=""),"No unblock date. Nobody owns this one.",IF(AND(ISNUMBER($K194),$K194&gt;Thresholds!$B$8),"Blocked "&amp;$K194&amp;" days. That is a decision, not a block.",IF(AND(ISNUMBER($J194),$J194&gt;=Thresholds!$B$7,$C194&lt;&gt;"Done"),"Carried "&amp;$J194&amp;" weeks. Wrong scope, or unowned.",IF(AND(ISNUMBER($M194),$M194&gt;Thresholds!$B$10),"Silent "&amp;$M194&amp;" days. Quietly dying.",IF(AND(ISNUMBER($L194),$L194&gt;Thresholds!$B$9),"Recorded "&amp;$L194&amp;" days late. The board is lagging.",""))))))</f>
        <v/>
      </c>
    </row>
    <row r="195" customFormat="false" ht="19.5" hidden="false" customHeight="true" outlineLevel="0" collapsed="false">
      <c r="A195" s="17"/>
      <c r="B195" s="17"/>
      <c r="C195" s="17"/>
      <c r="D195" s="18"/>
      <c r="E195" s="18"/>
      <c r="F195" s="18"/>
      <c r="G195" s="18"/>
      <c r="H195" s="18"/>
      <c r="I195" s="18"/>
      <c r="J195" s="19" t="str">
        <f aca="true">IF($D195="","",IF($H195&lt;&gt;"",ROUNDDOWN(($H195-$D195)/7,0),ROUNDDOWN((TODAY()-$D195)/7,0)))</f>
        <v/>
      </c>
      <c r="K195" s="19" t="str">
        <f aca="true">IF(OR($C195&lt;&gt;"Blocked",$F195=""),"",TODAY()-$F195)</f>
        <v/>
      </c>
      <c r="L195" s="19" t="str">
        <f aca="false">IF(OR($H195="",$I195=""),"",$I195-$H195)</f>
        <v/>
      </c>
      <c r="M195" s="19" t="str">
        <f aca="true">IF(OR($E195="",$C195="Done"),"",TODAY()-$E195)</f>
        <v/>
      </c>
      <c r="N195" s="20" t="str">
        <f aca="false">IF($A195="","",IF(AND($C195="Blocked",$G195=""),"No unblock date. Nobody owns this one.",IF(AND(ISNUMBER($K195),$K195&gt;Thresholds!$B$8),"Blocked "&amp;$K195&amp;" days. That is a decision, not a block.",IF(AND(ISNUMBER($J195),$J195&gt;=Thresholds!$B$7,$C195&lt;&gt;"Done"),"Carried "&amp;$J195&amp;" weeks. Wrong scope, or unowned.",IF(AND(ISNUMBER($M195),$M195&gt;Thresholds!$B$10),"Silent "&amp;$M195&amp;" days. Quietly dying.",IF(AND(ISNUMBER($L195),$L195&gt;Thresholds!$B$9),"Recorded "&amp;$L195&amp;" days late. The board is lagging.",""))))))</f>
        <v/>
      </c>
    </row>
    <row r="196" customFormat="false" ht="19.5" hidden="false" customHeight="true" outlineLevel="0" collapsed="false">
      <c r="A196" s="17"/>
      <c r="B196" s="17"/>
      <c r="C196" s="17"/>
      <c r="D196" s="18"/>
      <c r="E196" s="18"/>
      <c r="F196" s="18"/>
      <c r="G196" s="18"/>
      <c r="H196" s="18"/>
      <c r="I196" s="18"/>
      <c r="J196" s="19" t="str">
        <f aca="true">IF($D196="","",IF($H196&lt;&gt;"",ROUNDDOWN(($H196-$D196)/7,0),ROUNDDOWN((TODAY()-$D196)/7,0)))</f>
        <v/>
      </c>
      <c r="K196" s="19" t="str">
        <f aca="true">IF(OR($C196&lt;&gt;"Blocked",$F196=""),"",TODAY()-$F196)</f>
        <v/>
      </c>
      <c r="L196" s="19" t="str">
        <f aca="false">IF(OR($H196="",$I196=""),"",$I196-$H196)</f>
        <v/>
      </c>
      <c r="M196" s="19" t="str">
        <f aca="true">IF(OR($E196="",$C196="Done"),"",TODAY()-$E196)</f>
        <v/>
      </c>
      <c r="N196" s="20" t="str">
        <f aca="false">IF($A196="","",IF(AND($C196="Blocked",$G196=""),"No unblock date. Nobody owns this one.",IF(AND(ISNUMBER($K196),$K196&gt;Thresholds!$B$8),"Blocked "&amp;$K196&amp;" days. That is a decision, not a block.",IF(AND(ISNUMBER($J196),$J196&gt;=Thresholds!$B$7,$C196&lt;&gt;"Done"),"Carried "&amp;$J196&amp;" weeks. Wrong scope, or unowned.",IF(AND(ISNUMBER($M196),$M196&gt;Thresholds!$B$10),"Silent "&amp;$M196&amp;" days. Quietly dying.",IF(AND(ISNUMBER($L196),$L196&gt;Thresholds!$B$9),"Recorded "&amp;$L196&amp;" days late. The board is lagging.",""))))))</f>
        <v/>
      </c>
    </row>
    <row r="197" customFormat="false" ht="19.5" hidden="false" customHeight="true" outlineLevel="0" collapsed="false">
      <c r="A197" s="17"/>
      <c r="B197" s="17"/>
      <c r="C197" s="17"/>
      <c r="D197" s="18"/>
      <c r="E197" s="18"/>
      <c r="F197" s="18"/>
      <c r="G197" s="18"/>
      <c r="H197" s="18"/>
      <c r="I197" s="18"/>
      <c r="J197" s="19" t="str">
        <f aca="true">IF($D197="","",IF($H197&lt;&gt;"",ROUNDDOWN(($H197-$D197)/7,0),ROUNDDOWN((TODAY()-$D197)/7,0)))</f>
        <v/>
      </c>
      <c r="K197" s="19" t="str">
        <f aca="true">IF(OR($C197&lt;&gt;"Blocked",$F197=""),"",TODAY()-$F197)</f>
        <v/>
      </c>
      <c r="L197" s="19" t="str">
        <f aca="false">IF(OR($H197="",$I197=""),"",$I197-$H197)</f>
        <v/>
      </c>
      <c r="M197" s="19" t="str">
        <f aca="true">IF(OR($E197="",$C197="Done"),"",TODAY()-$E197)</f>
        <v/>
      </c>
      <c r="N197" s="20" t="str">
        <f aca="false">IF($A197="","",IF(AND($C197="Blocked",$G197=""),"No unblock date. Nobody owns this one.",IF(AND(ISNUMBER($K197),$K197&gt;Thresholds!$B$8),"Blocked "&amp;$K197&amp;" days. That is a decision, not a block.",IF(AND(ISNUMBER($J197),$J197&gt;=Thresholds!$B$7,$C197&lt;&gt;"Done"),"Carried "&amp;$J197&amp;" weeks. Wrong scope, or unowned.",IF(AND(ISNUMBER($M197),$M197&gt;Thresholds!$B$10),"Silent "&amp;$M197&amp;" days. Quietly dying.",IF(AND(ISNUMBER($L197),$L197&gt;Thresholds!$B$9),"Recorded "&amp;$L197&amp;" days late. The board is lagging.",""))))))</f>
        <v/>
      </c>
    </row>
    <row r="198" customFormat="false" ht="19.5" hidden="false" customHeight="true" outlineLevel="0" collapsed="false">
      <c r="A198" s="17"/>
      <c r="B198" s="17"/>
      <c r="C198" s="17"/>
      <c r="D198" s="18"/>
      <c r="E198" s="18"/>
      <c r="F198" s="18"/>
      <c r="G198" s="18"/>
      <c r="H198" s="18"/>
      <c r="I198" s="18"/>
      <c r="J198" s="19" t="str">
        <f aca="true">IF($D198="","",IF($H198&lt;&gt;"",ROUNDDOWN(($H198-$D198)/7,0),ROUNDDOWN((TODAY()-$D198)/7,0)))</f>
        <v/>
      </c>
      <c r="K198" s="19" t="str">
        <f aca="true">IF(OR($C198&lt;&gt;"Blocked",$F198=""),"",TODAY()-$F198)</f>
        <v/>
      </c>
      <c r="L198" s="19" t="str">
        <f aca="false">IF(OR($H198="",$I198=""),"",$I198-$H198)</f>
        <v/>
      </c>
      <c r="M198" s="19" t="str">
        <f aca="true">IF(OR($E198="",$C198="Done"),"",TODAY()-$E198)</f>
        <v/>
      </c>
      <c r="N198" s="20" t="str">
        <f aca="false">IF($A198="","",IF(AND($C198="Blocked",$G198=""),"No unblock date. Nobody owns this one.",IF(AND(ISNUMBER($K198),$K198&gt;Thresholds!$B$8),"Blocked "&amp;$K198&amp;" days. That is a decision, not a block.",IF(AND(ISNUMBER($J198),$J198&gt;=Thresholds!$B$7,$C198&lt;&gt;"Done"),"Carried "&amp;$J198&amp;" weeks. Wrong scope, or unowned.",IF(AND(ISNUMBER($M198),$M198&gt;Thresholds!$B$10),"Silent "&amp;$M198&amp;" days. Quietly dying.",IF(AND(ISNUMBER($L198),$L198&gt;Thresholds!$B$9),"Recorded "&amp;$L198&amp;" days late. The board is lagging.",""))))))</f>
        <v/>
      </c>
    </row>
    <row r="199" customFormat="false" ht="19.5" hidden="false" customHeight="true" outlineLevel="0" collapsed="false">
      <c r="A199" s="17"/>
      <c r="B199" s="17"/>
      <c r="C199" s="17"/>
      <c r="D199" s="18"/>
      <c r="E199" s="18"/>
      <c r="F199" s="18"/>
      <c r="G199" s="18"/>
      <c r="H199" s="18"/>
      <c r="I199" s="18"/>
      <c r="J199" s="19" t="str">
        <f aca="true">IF($D199="","",IF($H199&lt;&gt;"",ROUNDDOWN(($H199-$D199)/7,0),ROUNDDOWN((TODAY()-$D199)/7,0)))</f>
        <v/>
      </c>
      <c r="K199" s="19" t="str">
        <f aca="true">IF(OR($C199&lt;&gt;"Blocked",$F199=""),"",TODAY()-$F199)</f>
        <v/>
      </c>
      <c r="L199" s="19" t="str">
        <f aca="false">IF(OR($H199="",$I199=""),"",$I199-$H199)</f>
        <v/>
      </c>
      <c r="M199" s="19" t="str">
        <f aca="true">IF(OR($E199="",$C199="Done"),"",TODAY()-$E199)</f>
        <v/>
      </c>
      <c r="N199" s="20" t="str">
        <f aca="false">IF($A199="","",IF(AND($C199="Blocked",$G199=""),"No unblock date. Nobody owns this one.",IF(AND(ISNUMBER($K199),$K199&gt;Thresholds!$B$8),"Blocked "&amp;$K199&amp;" days. That is a decision, not a block.",IF(AND(ISNUMBER($J199),$J199&gt;=Thresholds!$B$7,$C199&lt;&gt;"Done"),"Carried "&amp;$J199&amp;" weeks. Wrong scope, or unowned.",IF(AND(ISNUMBER($M199),$M199&gt;Thresholds!$B$10),"Silent "&amp;$M199&amp;" days. Quietly dying.",IF(AND(ISNUMBER($L199),$L199&gt;Thresholds!$B$9),"Recorded "&amp;$L199&amp;" days late. The board is lagging.",""))))))</f>
        <v/>
      </c>
    </row>
    <row r="200" customFormat="false" ht="19.5" hidden="false" customHeight="true" outlineLevel="0" collapsed="false">
      <c r="A200" s="17"/>
      <c r="B200" s="17"/>
      <c r="C200" s="17"/>
      <c r="D200" s="18"/>
      <c r="E200" s="18"/>
      <c r="F200" s="18"/>
      <c r="G200" s="18"/>
      <c r="H200" s="18"/>
      <c r="I200" s="18"/>
      <c r="J200" s="19" t="str">
        <f aca="true">IF($D200="","",IF($H200&lt;&gt;"",ROUNDDOWN(($H200-$D200)/7,0),ROUNDDOWN((TODAY()-$D200)/7,0)))</f>
        <v/>
      </c>
      <c r="K200" s="19" t="str">
        <f aca="true">IF(OR($C200&lt;&gt;"Blocked",$F200=""),"",TODAY()-$F200)</f>
        <v/>
      </c>
      <c r="L200" s="19" t="str">
        <f aca="false">IF(OR($H200="",$I200=""),"",$I200-$H200)</f>
        <v/>
      </c>
      <c r="M200" s="19" t="str">
        <f aca="true">IF(OR($E200="",$C200="Done"),"",TODAY()-$E200)</f>
        <v/>
      </c>
      <c r="N200" s="20" t="str">
        <f aca="false">IF($A200="","",IF(AND($C200="Blocked",$G200=""),"No unblock date. Nobody owns this one.",IF(AND(ISNUMBER($K200),$K200&gt;Thresholds!$B$8),"Blocked "&amp;$K200&amp;" days. That is a decision, not a block.",IF(AND(ISNUMBER($J200),$J200&gt;=Thresholds!$B$7,$C200&lt;&gt;"Done"),"Carried "&amp;$J200&amp;" weeks. Wrong scope, or unowned.",IF(AND(ISNUMBER($M200),$M200&gt;Thresholds!$B$10),"Silent "&amp;$M200&amp;" days. Quietly dying.",IF(AND(ISNUMBER($L200),$L200&gt;Thresholds!$B$9),"Recorded "&amp;$L200&amp;" days late. The board is lagging.",""))))))</f>
        <v/>
      </c>
    </row>
    <row r="201" customFormat="false" ht="19.5" hidden="false" customHeight="true" outlineLevel="0" collapsed="false">
      <c r="A201" s="17"/>
      <c r="B201" s="17"/>
      <c r="C201" s="17"/>
      <c r="D201" s="18"/>
      <c r="E201" s="18"/>
      <c r="F201" s="18"/>
      <c r="G201" s="18"/>
      <c r="H201" s="18"/>
      <c r="I201" s="18"/>
      <c r="J201" s="19" t="str">
        <f aca="true">IF($D201="","",IF($H201&lt;&gt;"",ROUNDDOWN(($H201-$D201)/7,0),ROUNDDOWN((TODAY()-$D201)/7,0)))</f>
        <v/>
      </c>
      <c r="K201" s="19" t="str">
        <f aca="true">IF(OR($C201&lt;&gt;"Blocked",$F201=""),"",TODAY()-$F201)</f>
        <v/>
      </c>
      <c r="L201" s="19" t="str">
        <f aca="false">IF(OR($H201="",$I201=""),"",$I201-$H201)</f>
        <v/>
      </c>
      <c r="M201" s="19" t="str">
        <f aca="true">IF(OR($E201="",$C201="Done"),"",TODAY()-$E201)</f>
        <v/>
      </c>
      <c r="N201" s="20" t="str">
        <f aca="false">IF($A201="","",IF(AND($C201="Blocked",$G201=""),"No unblock date. Nobody owns this one.",IF(AND(ISNUMBER($K201),$K201&gt;Thresholds!$B$8),"Blocked "&amp;$K201&amp;" days. That is a decision, not a block.",IF(AND(ISNUMBER($J201),$J201&gt;=Thresholds!$B$7,$C201&lt;&gt;"Done"),"Carried "&amp;$J201&amp;" weeks. Wrong scope, or unowned.",IF(AND(ISNUMBER($M201),$M201&gt;Thresholds!$B$10),"Silent "&amp;$M201&amp;" days. Quietly dying.",IF(AND(ISNUMBER($L201),$L201&gt;Thresholds!$B$9),"Recorded "&amp;$L201&amp;" days late. The board is lagging.",""))))))</f>
        <v/>
      </c>
    </row>
    <row r="202" customFormat="false" ht="19.5" hidden="false" customHeight="true" outlineLevel="0" collapsed="false">
      <c r="A202" s="17"/>
      <c r="B202" s="17"/>
      <c r="C202" s="17"/>
      <c r="D202" s="18"/>
      <c r="E202" s="18"/>
      <c r="F202" s="18"/>
      <c r="G202" s="18"/>
      <c r="H202" s="18"/>
      <c r="I202" s="18"/>
      <c r="J202" s="19" t="str">
        <f aca="true">IF($D202="","",IF($H202&lt;&gt;"",ROUNDDOWN(($H202-$D202)/7,0),ROUNDDOWN((TODAY()-$D202)/7,0)))</f>
        <v/>
      </c>
      <c r="K202" s="19" t="str">
        <f aca="true">IF(OR($C202&lt;&gt;"Blocked",$F202=""),"",TODAY()-$F202)</f>
        <v/>
      </c>
      <c r="L202" s="19" t="str">
        <f aca="false">IF(OR($H202="",$I202=""),"",$I202-$H202)</f>
        <v/>
      </c>
      <c r="M202" s="19" t="str">
        <f aca="true">IF(OR($E202="",$C202="Done"),"",TODAY()-$E202)</f>
        <v/>
      </c>
      <c r="N202" s="20" t="str">
        <f aca="false">IF($A202="","",IF(AND($C202="Blocked",$G202=""),"No unblock date. Nobody owns this one.",IF(AND(ISNUMBER($K202),$K202&gt;Thresholds!$B$8),"Blocked "&amp;$K202&amp;" days. That is a decision, not a block.",IF(AND(ISNUMBER($J202),$J202&gt;=Thresholds!$B$7,$C202&lt;&gt;"Done"),"Carried "&amp;$J202&amp;" weeks. Wrong scope, or unowned.",IF(AND(ISNUMBER($M202),$M202&gt;Thresholds!$B$10),"Silent "&amp;$M202&amp;" days. Quietly dying.",IF(AND(ISNUMBER($L202),$L202&gt;Thresholds!$B$9),"Recorded "&amp;$L202&amp;" days late. The board is lagging.",""))))))</f>
        <v/>
      </c>
    </row>
    <row r="203" customFormat="false" ht="19.5" hidden="false" customHeight="true" outlineLevel="0" collapsed="false">
      <c r="A203" s="17"/>
      <c r="B203" s="17"/>
      <c r="C203" s="17"/>
      <c r="D203" s="18"/>
      <c r="E203" s="18"/>
      <c r="F203" s="18"/>
      <c r="G203" s="18"/>
      <c r="H203" s="18"/>
      <c r="I203" s="18"/>
      <c r="J203" s="19" t="str">
        <f aca="true">IF($D203="","",IF($H203&lt;&gt;"",ROUNDDOWN(($H203-$D203)/7,0),ROUNDDOWN((TODAY()-$D203)/7,0)))</f>
        <v/>
      </c>
      <c r="K203" s="19" t="str">
        <f aca="true">IF(OR($C203&lt;&gt;"Blocked",$F203=""),"",TODAY()-$F203)</f>
        <v/>
      </c>
      <c r="L203" s="19" t="str">
        <f aca="false">IF(OR($H203="",$I203=""),"",$I203-$H203)</f>
        <v/>
      </c>
      <c r="M203" s="19" t="str">
        <f aca="true">IF(OR($E203="",$C203="Done"),"",TODAY()-$E203)</f>
        <v/>
      </c>
      <c r="N203" s="20" t="str">
        <f aca="false">IF($A203="","",IF(AND($C203="Blocked",$G203=""),"No unblock date. Nobody owns this one.",IF(AND(ISNUMBER($K203),$K203&gt;Thresholds!$B$8),"Blocked "&amp;$K203&amp;" days. That is a decision, not a block.",IF(AND(ISNUMBER($J203),$J203&gt;=Thresholds!$B$7,$C203&lt;&gt;"Done"),"Carried "&amp;$J203&amp;" weeks. Wrong scope, or unowned.",IF(AND(ISNUMBER($M203),$M203&gt;Thresholds!$B$10),"Silent "&amp;$M203&amp;" days. Quietly dying.",IF(AND(ISNUMBER($L203),$L203&gt;Thresholds!$B$9),"Recorded "&amp;$L203&amp;" days late. The board is lagging.",""))))))</f>
        <v/>
      </c>
    </row>
    <row r="204" customFormat="false" ht="19.5" hidden="false" customHeight="true" outlineLevel="0" collapsed="false">
      <c r="A204" s="17"/>
      <c r="B204" s="17"/>
      <c r="C204" s="17"/>
      <c r="D204" s="18"/>
      <c r="E204" s="18"/>
      <c r="F204" s="18"/>
      <c r="G204" s="18"/>
      <c r="H204" s="18"/>
      <c r="I204" s="18"/>
      <c r="J204" s="19" t="str">
        <f aca="true">IF($D204="","",IF($H204&lt;&gt;"",ROUNDDOWN(($H204-$D204)/7,0),ROUNDDOWN((TODAY()-$D204)/7,0)))</f>
        <v/>
      </c>
      <c r="K204" s="19" t="str">
        <f aca="true">IF(OR($C204&lt;&gt;"Blocked",$F204=""),"",TODAY()-$F204)</f>
        <v/>
      </c>
      <c r="L204" s="19" t="str">
        <f aca="false">IF(OR($H204="",$I204=""),"",$I204-$H204)</f>
        <v/>
      </c>
      <c r="M204" s="19" t="str">
        <f aca="true">IF(OR($E204="",$C204="Done"),"",TODAY()-$E204)</f>
        <v/>
      </c>
      <c r="N204" s="20" t="str">
        <f aca="false">IF($A204="","",IF(AND($C204="Blocked",$G204=""),"No unblock date. Nobody owns this one.",IF(AND(ISNUMBER($K204),$K204&gt;Thresholds!$B$8),"Blocked "&amp;$K204&amp;" days. That is a decision, not a block.",IF(AND(ISNUMBER($J204),$J204&gt;=Thresholds!$B$7,$C204&lt;&gt;"Done"),"Carried "&amp;$J204&amp;" weeks. Wrong scope, or unowned.",IF(AND(ISNUMBER($M204),$M204&gt;Thresholds!$B$10),"Silent "&amp;$M204&amp;" days. Quietly dying.",IF(AND(ISNUMBER($L204),$L204&gt;Thresholds!$B$9),"Recorded "&amp;$L204&amp;" days late. The board is lagging.",""))))))</f>
        <v/>
      </c>
    </row>
    <row r="205" customFormat="false" ht="19.5" hidden="false" customHeight="true" outlineLevel="0" collapsed="false">
      <c r="A205" s="17"/>
      <c r="B205" s="17"/>
      <c r="C205" s="17"/>
      <c r="D205" s="18"/>
      <c r="E205" s="18"/>
      <c r="F205" s="18"/>
      <c r="G205" s="18"/>
      <c r="H205" s="18"/>
      <c r="I205" s="18"/>
      <c r="J205" s="19" t="str">
        <f aca="true">IF($D205="","",IF($H205&lt;&gt;"",ROUNDDOWN(($H205-$D205)/7,0),ROUNDDOWN((TODAY()-$D205)/7,0)))</f>
        <v/>
      </c>
      <c r="K205" s="19" t="str">
        <f aca="true">IF(OR($C205&lt;&gt;"Blocked",$F205=""),"",TODAY()-$F205)</f>
        <v/>
      </c>
      <c r="L205" s="19" t="str">
        <f aca="false">IF(OR($H205="",$I205=""),"",$I205-$H205)</f>
        <v/>
      </c>
      <c r="M205" s="19" t="str">
        <f aca="true">IF(OR($E205="",$C205="Done"),"",TODAY()-$E205)</f>
        <v/>
      </c>
      <c r="N205" s="20" t="str">
        <f aca="false">IF($A205="","",IF(AND($C205="Blocked",$G205=""),"No unblock date. Nobody owns this one.",IF(AND(ISNUMBER($K205),$K205&gt;Thresholds!$B$8),"Blocked "&amp;$K205&amp;" days. That is a decision, not a block.",IF(AND(ISNUMBER($J205),$J205&gt;=Thresholds!$B$7,$C205&lt;&gt;"Done"),"Carried "&amp;$J205&amp;" weeks. Wrong scope, or unowned.",IF(AND(ISNUMBER($M205),$M205&gt;Thresholds!$B$10),"Silent "&amp;$M205&amp;" days. Quietly dying.",IF(AND(ISNUMBER($L205),$L205&gt;Thresholds!$B$9),"Recorded "&amp;$L205&amp;" days late. The board is lagging.",""))))))</f>
        <v/>
      </c>
    </row>
    <row r="206" customFormat="false" ht="19.5" hidden="false" customHeight="true" outlineLevel="0" collapsed="false">
      <c r="A206" s="17"/>
      <c r="B206" s="17"/>
      <c r="C206" s="17"/>
      <c r="D206" s="18"/>
      <c r="E206" s="18"/>
      <c r="F206" s="18"/>
      <c r="G206" s="18"/>
      <c r="H206" s="18"/>
      <c r="I206" s="18"/>
      <c r="J206" s="19" t="str">
        <f aca="true">IF($D206="","",IF($H206&lt;&gt;"",ROUNDDOWN(($H206-$D206)/7,0),ROUNDDOWN((TODAY()-$D206)/7,0)))</f>
        <v/>
      </c>
      <c r="K206" s="19" t="str">
        <f aca="true">IF(OR($C206&lt;&gt;"Blocked",$F206=""),"",TODAY()-$F206)</f>
        <v/>
      </c>
      <c r="L206" s="19" t="str">
        <f aca="false">IF(OR($H206="",$I206=""),"",$I206-$H206)</f>
        <v/>
      </c>
      <c r="M206" s="19" t="str">
        <f aca="true">IF(OR($E206="",$C206="Done"),"",TODAY()-$E206)</f>
        <v/>
      </c>
      <c r="N206" s="20" t="str">
        <f aca="false">IF($A206="","",IF(AND($C206="Blocked",$G206=""),"No unblock date. Nobody owns this one.",IF(AND(ISNUMBER($K206),$K206&gt;Thresholds!$B$8),"Blocked "&amp;$K206&amp;" days. That is a decision, not a block.",IF(AND(ISNUMBER($J206),$J206&gt;=Thresholds!$B$7,$C206&lt;&gt;"Done"),"Carried "&amp;$J206&amp;" weeks. Wrong scope, or unowned.",IF(AND(ISNUMBER($M206),$M206&gt;Thresholds!$B$10),"Silent "&amp;$M206&amp;" days. Quietly dying.",IF(AND(ISNUMBER($L206),$L206&gt;Thresholds!$B$9),"Recorded "&amp;$L206&amp;" days late. The board is lagging.",""))))))</f>
        <v/>
      </c>
    </row>
    <row r="207" customFormat="false" ht="19.5" hidden="false" customHeight="true" outlineLevel="0" collapsed="false">
      <c r="A207" s="17"/>
      <c r="B207" s="17"/>
      <c r="C207" s="17"/>
      <c r="D207" s="18"/>
      <c r="E207" s="18"/>
      <c r="F207" s="18"/>
      <c r="G207" s="18"/>
      <c r="H207" s="18"/>
      <c r="I207" s="18"/>
      <c r="J207" s="19" t="str">
        <f aca="true">IF($D207="","",IF($H207&lt;&gt;"",ROUNDDOWN(($H207-$D207)/7,0),ROUNDDOWN((TODAY()-$D207)/7,0)))</f>
        <v/>
      </c>
      <c r="K207" s="19" t="str">
        <f aca="true">IF(OR($C207&lt;&gt;"Blocked",$F207=""),"",TODAY()-$F207)</f>
        <v/>
      </c>
      <c r="L207" s="19" t="str">
        <f aca="false">IF(OR($H207="",$I207=""),"",$I207-$H207)</f>
        <v/>
      </c>
      <c r="M207" s="19" t="str">
        <f aca="true">IF(OR($E207="",$C207="Done"),"",TODAY()-$E207)</f>
        <v/>
      </c>
      <c r="N207" s="20" t="str">
        <f aca="false">IF($A207="","",IF(AND($C207="Blocked",$G207=""),"No unblock date. Nobody owns this one.",IF(AND(ISNUMBER($K207),$K207&gt;Thresholds!$B$8),"Blocked "&amp;$K207&amp;" days. That is a decision, not a block.",IF(AND(ISNUMBER($J207),$J207&gt;=Thresholds!$B$7,$C207&lt;&gt;"Done"),"Carried "&amp;$J207&amp;" weeks. Wrong scope, or unowned.",IF(AND(ISNUMBER($M207),$M207&gt;Thresholds!$B$10),"Silent "&amp;$M207&amp;" days. Quietly dying.",IF(AND(ISNUMBER($L207),$L207&gt;Thresholds!$B$9),"Recorded "&amp;$L207&amp;" days late. The board is lagging.",""))))))</f>
        <v/>
      </c>
    </row>
    <row r="208" customFormat="false" ht="19.5" hidden="false" customHeight="true" outlineLevel="0" collapsed="false">
      <c r="A208" s="17"/>
      <c r="B208" s="17"/>
      <c r="C208" s="17"/>
      <c r="D208" s="18"/>
      <c r="E208" s="18"/>
      <c r="F208" s="18"/>
      <c r="G208" s="18"/>
      <c r="H208" s="18"/>
      <c r="I208" s="18"/>
      <c r="J208" s="19" t="str">
        <f aca="true">IF($D208="","",IF($H208&lt;&gt;"",ROUNDDOWN(($H208-$D208)/7,0),ROUNDDOWN((TODAY()-$D208)/7,0)))</f>
        <v/>
      </c>
      <c r="K208" s="19" t="str">
        <f aca="true">IF(OR($C208&lt;&gt;"Blocked",$F208=""),"",TODAY()-$F208)</f>
        <v/>
      </c>
      <c r="L208" s="19" t="str">
        <f aca="false">IF(OR($H208="",$I208=""),"",$I208-$H208)</f>
        <v/>
      </c>
      <c r="M208" s="19" t="str">
        <f aca="true">IF(OR($E208="",$C208="Done"),"",TODAY()-$E208)</f>
        <v/>
      </c>
      <c r="N208" s="20" t="str">
        <f aca="false">IF($A208="","",IF(AND($C208="Blocked",$G208=""),"No unblock date. Nobody owns this one.",IF(AND(ISNUMBER($K208),$K208&gt;Thresholds!$B$8),"Blocked "&amp;$K208&amp;" days. That is a decision, not a block.",IF(AND(ISNUMBER($J208),$J208&gt;=Thresholds!$B$7,$C208&lt;&gt;"Done"),"Carried "&amp;$J208&amp;" weeks. Wrong scope, or unowned.",IF(AND(ISNUMBER($M208),$M208&gt;Thresholds!$B$10),"Silent "&amp;$M208&amp;" days. Quietly dying.",IF(AND(ISNUMBER($L208),$L208&gt;Thresholds!$B$9),"Recorded "&amp;$L208&amp;" days late. The board is lagging.",""))))))</f>
        <v/>
      </c>
    </row>
    <row r="209" customFormat="false" ht="19.5" hidden="false" customHeight="true" outlineLevel="0" collapsed="false">
      <c r="A209" s="17"/>
      <c r="B209" s="17"/>
      <c r="C209" s="17"/>
      <c r="D209" s="18"/>
      <c r="E209" s="18"/>
      <c r="F209" s="18"/>
      <c r="G209" s="18"/>
      <c r="H209" s="18"/>
      <c r="I209" s="18"/>
      <c r="J209" s="19" t="str">
        <f aca="true">IF($D209="","",IF($H209&lt;&gt;"",ROUNDDOWN(($H209-$D209)/7,0),ROUNDDOWN((TODAY()-$D209)/7,0)))</f>
        <v/>
      </c>
      <c r="K209" s="19" t="str">
        <f aca="true">IF(OR($C209&lt;&gt;"Blocked",$F209=""),"",TODAY()-$F209)</f>
        <v/>
      </c>
      <c r="L209" s="19" t="str">
        <f aca="false">IF(OR($H209="",$I209=""),"",$I209-$H209)</f>
        <v/>
      </c>
      <c r="M209" s="19" t="str">
        <f aca="true">IF(OR($E209="",$C209="Done"),"",TODAY()-$E209)</f>
        <v/>
      </c>
      <c r="N209" s="20" t="str">
        <f aca="false">IF($A209="","",IF(AND($C209="Blocked",$G209=""),"No unblock date. Nobody owns this one.",IF(AND(ISNUMBER($K209),$K209&gt;Thresholds!$B$8),"Blocked "&amp;$K209&amp;" days. That is a decision, not a block.",IF(AND(ISNUMBER($J209),$J209&gt;=Thresholds!$B$7,$C209&lt;&gt;"Done"),"Carried "&amp;$J209&amp;" weeks. Wrong scope, or unowned.",IF(AND(ISNUMBER($M209),$M209&gt;Thresholds!$B$10),"Silent "&amp;$M209&amp;" days. Quietly dying.",IF(AND(ISNUMBER($L209),$L209&gt;Thresholds!$B$9),"Recorded "&amp;$L209&amp;" days late. The board is lagging.",""))))))</f>
        <v/>
      </c>
    </row>
    <row r="210" customFormat="false" ht="19.5" hidden="false" customHeight="true" outlineLevel="0" collapsed="false">
      <c r="A210" s="17"/>
      <c r="B210" s="17"/>
      <c r="C210" s="17"/>
      <c r="D210" s="18"/>
      <c r="E210" s="18"/>
      <c r="F210" s="18"/>
      <c r="G210" s="18"/>
      <c r="H210" s="18"/>
      <c r="I210" s="18"/>
      <c r="J210" s="19" t="str">
        <f aca="true">IF($D210="","",IF($H210&lt;&gt;"",ROUNDDOWN(($H210-$D210)/7,0),ROUNDDOWN((TODAY()-$D210)/7,0)))</f>
        <v/>
      </c>
      <c r="K210" s="19" t="str">
        <f aca="true">IF(OR($C210&lt;&gt;"Blocked",$F210=""),"",TODAY()-$F210)</f>
        <v/>
      </c>
      <c r="L210" s="19" t="str">
        <f aca="false">IF(OR($H210="",$I210=""),"",$I210-$H210)</f>
        <v/>
      </c>
      <c r="M210" s="19" t="str">
        <f aca="true">IF(OR($E210="",$C210="Done"),"",TODAY()-$E210)</f>
        <v/>
      </c>
      <c r="N210" s="20" t="str">
        <f aca="false">IF($A210="","",IF(AND($C210="Blocked",$G210=""),"No unblock date. Nobody owns this one.",IF(AND(ISNUMBER($K210),$K210&gt;Thresholds!$B$8),"Blocked "&amp;$K210&amp;" days. That is a decision, not a block.",IF(AND(ISNUMBER($J210),$J210&gt;=Thresholds!$B$7,$C210&lt;&gt;"Done"),"Carried "&amp;$J210&amp;" weeks. Wrong scope, or unowned.",IF(AND(ISNUMBER($M210),$M210&gt;Thresholds!$B$10),"Silent "&amp;$M210&amp;" days. Quietly dying.",IF(AND(ISNUMBER($L210),$L210&gt;Thresholds!$B$9),"Recorded "&amp;$L210&amp;" days late. The board is lagging.",""))))))</f>
        <v/>
      </c>
    </row>
    <row r="211" customFormat="false" ht="19.5" hidden="false" customHeight="true" outlineLevel="0" collapsed="false">
      <c r="A211" s="17"/>
      <c r="B211" s="17"/>
      <c r="C211" s="17"/>
      <c r="D211" s="18"/>
      <c r="E211" s="18"/>
      <c r="F211" s="18"/>
      <c r="G211" s="18"/>
      <c r="H211" s="18"/>
      <c r="I211" s="18"/>
      <c r="J211" s="19" t="str">
        <f aca="true">IF($D211="","",IF($H211&lt;&gt;"",ROUNDDOWN(($H211-$D211)/7,0),ROUNDDOWN((TODAY()-$D211)/7,0)))</f>
        <v/>
      </c>
      <c r="K211" s="19" t="str">
        <f aca="true">IF(OR($C211&lt;&gt;"Blocked",$F211=""),"",TODAY()-$F211)</f>
        <v/>
      </c>
      <c r="L211" s="19" t="str">
        <f aca="false">IF(OR($H211="",$I211=""),"",$I211-$H211)</f>
        <v/>
      </c>
      <c r="M211" s="19" t="str">
        <f aca="true">IF(OR($E211="",$C211="Done"),"",TODAY()-$E211)</f>
        <v/>
      </c>
      <c r="N211" s="20" t="str">
        <f aca="false">IF($A211="","",IF(AND($C211="Blocked",$G211=""),"No unblock date. Nobody owns this one.",IF(AND(ISNUMBER($K211),$K211&gt;Thresholds!$B$8),"Blocked "&amp;$K211&amp;" days. That is a decision, not a block.",IF(AND(ISNUMBER($J211),$J211&gt;=Thresholds!$B$7,$C211&lt;&gt;"Done"),"Carried "&amp;$J211&amp;" weeks. Wrong scope, or unowned.",IF(AND(ISNUMBER($M211),$M211&gt;Thresholds!$B$10),"Silent "&amp;$M211&amp;" days. Quietly dying.",IF(AND(ISNUMBER($L211),$L211&gt;Thresholds!$B$9),"Recorded "&amp;$L211&amp;" days late. The board is lagging.",""))))))</f>
        <v/>
      </c>
    </row>
    <row r="212" customFormat="false" ht="19.5" hidden="false" customHeight="true" outlineLevel="0" collapsed="false">
      <c r="A212" s="17"/>
      <c r="B212" s="17"/>
      <c r="C212" s="17"/>
      <c r="D212" s="18"/>
      <c r="E212" s="18"/>
      <c r="F212" s="18"/>
      <c r="G212" s="18"/>
      <c r="H212" s="18"/>
      <c r="I212" s="18"/>
      <c r="J212" s="19" t="str">
        <f aca="true">IF($D212="","",IF($H212&lt;&gt;"",ROUNDDOWN(($H212-$D212)/7,0),ROUNDDOWN((TODAY()-$D212)/7,0)))</f>
        <v/>
      </c>
      <c r="K212" s="19" t="str">
        <f aca="true">IF(OR($C212&lt;&gt;"Blocked",$F212=""),"",TODAY()-$F212)</f>
        <v/>
      </c>
      <c r="L212" s="19" t="str">
        <f aca="false">IF(OR($H212="",$I212=""),"",$I212-$H212)</f>
        <v/>
      </c>
      <c r="M212" s="19" t="str">
        <f aca="true">IF(OR($E212="",$C212="Done"),"",TODAY()-$E212)</f>
        <v/>
      </c>
      <c r="N212" s="20" t="str">
        <f aca="false">IF($A212="","",IF(AND($C212="Blocked",$G212=""),"No unblock date. Nobody owns this one.",IF(AND(ISNUMBER($K212),$K212&gt;Thresholds!$B$8),"Blocked "&amp;$K212&amp;" days. That is a decision, not a block.",IF(AND(ISNUMBER($J212),$J212&gt;=Thresholds!$B$7,$C212&lt;&gt;"Done"),"Carried "&amp;$J212&amp;" weeks. Wrong scope, or unowned.",IF(AND(ISNUMBER($M212),$M212&gt;Thresholds!$B$10),"Silent "&amp;$M212&amp;" days. Quietly dying.",IF(AND(ISNUMBER($L212),$L212&gt;Thresholds!$B$9),"Recorded "&amp;$L212&amp;" days late. The board is lagging.",""))))))</f>
        <v/>
      </c>
    </row>
    <row r="213" customFormat="false" ht="19.5" hidden="false" customHeight="true" outlineLevel="0" collapsed="false">
      <c r="A213" s="17"/>
      <c r="B213" s="17"/>
      <c r="C213" s="17"/>
      <c r="D213" s="18"/>
      <c r="E213" s="18"/>
      <c r="F213" s="18"/>
      <c r="G213" s="18"/>
      <c r="H213" s="18"/>
      <c r="I213" s="18"/>
      <c r="J213" s="19" t="str">
        <f aca="true">IF($D213="","",IF($H213&lt;&gt;"",ROUNDDOWN(($H213-$D213)/7,0),ROUNDDOWN((TODAY()-$D213)/7,0)))</f>
        <v/>
      </c>
      <c r="K213" s="19" t="str">
        <f aca="true">IF(OR($C213&lt;&gt;"Blocked",$F213=""),"",TODAY()-$F213)</f>
        <v/>
      </c>
      <c r="L213" s="19" t="str">
        <f aca="false">IF(OR($H213="",$I213=""),"",$I213-$H213)</f>
        <v/>
      </c>
      <c r="M213" s="19" t="str">
        <f aca="true">IF(OR($E213="",$C213="Done"),"",TODAY()-$E213)</f>
        <v/>
      </c>
      <c r="N213" s="20" t="str">
        <f aca="false">IF($A213="","",IF(AND($C213="Blocked",$G213=""),"No unblock date. Nobody owns this one.",IF(AND(ISNUMBER($K213),$K213&gt;Thresholds!$B$8),"Blocked "&amp;$K213&amp;" days. That is a decision, not a block.",IF(AND(ISNUMBER($J213),$J213&gt;=Thresholds!$B$7,$C213&lt;&gt;"Done"),"Carried "&amp;$J213&amp;" weeks. Wrong scope, or unowned.",IF(AND(ISNUMBER($M213),$M213&gt;Thresholds!$B$10),"Silent "&amp;$M213&amp;" days. Quietly dying.",IF(AND(ISNUMBER($L213),$L213&gt;Thresholds!$B$9),"Recorded "&amp;$L213&amp;" days late. The board is lagging.",""))))))</f>
        <v/>
      </c>
    </row>
    <row r="214" customFormat="false" ht="19.5" hidden="false" customHeight="true" outlineLevel="0" collapsed="false">
      <c r="A214" s="17"/>
      <c r="B214" s="17"/>
      <c r="C214" s="17"/>
      <c r="D214" s="18"/>
      <c r="E214" s="18"/>
      <c r="F214" s="18"/>
      <c r="G214" s="18"/>
      <c r="H214" s="18"/>
      <c r="I214" s="18"/>
      <c r="J214" s="19" t="str">
        <f aca="true">IF($D214="","",IF($H214&lt;&gt;"",ROUNDDOWN(($H214-$D214)/7,0),ROUNDDOWN((TODAY()-$D214)/7,0)))</f>
        <v/>
      </c>
      <c r="K214" s="19" t="str">
        <f aca="true">IF(OR($C214&lt;&gt;"Blocked",$F214=""),"",TODAY()-$F214)</f>
        <v/>
      </c>
      <c r="L214" s="19" t="str">
        <f aca="false">IF(OR($H214="",$I214=""),"",$I214-$H214)</f>
        <v/>
      </c>
      <c r="M214" s="19" t="str">
        <f aca="true">IF(OR($E214="",$C214="Done"),"",TODAY()-$E214)</f>
        <v/>
      </c>
      <c r="N214" s="20" t="str">
        <f aca="false">IF($A214="","",IF(AND($C214="Blocked",$G214=""),"No unblock date. Nobody owns this one.",IF(AND(ISNUMBER($K214),$K214&gt;Thresholds!$B$8),"Blocked "&amp;$K214&amp;" days. That is a decision, not a block.",IF(AND(ISNUMBER($J214),$J214&gt;=Thresholds!$B$7,$C214&lt;&gt;"Done"),"Carried "&amp;$J214&amp;" weeks. Wrong scope, or unowned.",IF(AND(ISNUMBER($M214),$M214&gt;Thresholds!$B$10),"Silent "&amp;$M214&amp;" days. Quietly dying.",IF(AND(ISNUMBER($L214),$L214&gt;Thresholds!$B$9),"Recorded "&amp;$L214&amp;" days late. The board is lagging.",""))))))</f>
        <v/>
      </c>
    </row>
    <row r="215" customFormat="false" ht="19.5" hidden="false" customHeight="true" outlineLevel="0" collapsed="false">
      <c r="A215" s="17"/>
      <c r="B215" s="17"/>
      <c r="C215" s="17"/>
      <c r="D215" s="18"/>
      <c r="E215" s="18"/>
      <c r="F215" s="18"/>
      <c r="G215" s="18"/>
      <c r="H215" s="18"/>
      <c r="I215" s="18"/>
      <c r="J215" s="19" t="str">
        <f aca="true">IF($D215="","",IF($H215&lt;&gt;"",ROUNDDOWN(($H215-$D215)/7,0),ROUNDDOWN((TODAY()-$D215)/7,0)))</f>
        <v/>
      </c>
      <c r="K215" s="19" t="str">
        <f aca="true">IF(OR($C215&lt;&gt;"Blocked",$F215=""),"",TODAY()-$F215)</f>
        <v/>
      </c>
      <c r="L215" s="19" t="str">
        <f aca="false">IF(OR($H215="",$I215=""),"",$I215-$H215)</f>
        <v/>
      </c>
      <c r="M215" s="19" t="str">
        <f aca="true">IF(OR($E215="",$C215="Done"),"",TODAY()-$E215)</f>
        <v/>
      </c>
      <c r="N215" s="20" t="str">
        <f aca="false">IF($A215="","",IF(AND($C215="Blocked",$G215=""),"No unblock date. Nobody owns this one.",IF(AND(ISNUMBER($K215),$K215&gt;Thresholds!$B$8),"Blocked "&amp;$K215&amp;" days. That is a decision, not a block.",IF(AND(ISNUMBER($J215),$J215&gt;=Thresholds!$B$7,$C215&lt;&gt;"Done"),"Carried "&amp;$J215&amp;" weeks. Wrong scope, or unowned.",IF(AND(ISNUMBER($M215),$M215&gt;Thresholds!$B$10),"Silent "&amp;$M215&amp;" days. Quietly dying.",IF(AND(ISNUMBER($L215),$L215&gt;Thresholds!$B$9),"Recorded "&amp;$L215&amp;" days late. The board is lagging.",""))))))</f>
        <v/>
      </c>
    </row>
    <row r="216" customFormat="false" ht="19.5" hidden="false" customHeight="true" outlineLevel="0" collapsed="false">
      <c r="A216" s="17"/>
      <c r="B216" s="17"/>
      <c r="C216" s="17"/>
      <c r="D216" s="18"/>
      <c r="E216" s="18"/>
      <c r="F216" s="18"/>
      <c r="G216" s="18"/>
      <c r="H216" s="18"/>
      <c r="I216" s="18"/>
      <c r="J216" s="19" t="str">
        <f aca="true">IF($D216="","",IF($H216&lt;&gt;"",ROUNDDOWN(($H216-$D216)/7,0),ROUNDDOWN((TODAY()-$D216)/7,0)))</f>
        <v/>
      </c>
      <c r="K216" s="19" t="str">
        <f aca="true">IF(OR($C216&lt;&gt;"Blocked",$F216=""),"",TODAY()-$F216)</f>
        <v/>
      </c>
      <c r="L216" s="19" t="str">
        <f aca="false">IF(OR($H216="",$I216=""),"",$I216-$H216)</f>
        <v/>
      </c>
      <c r="M216" s="19" t="str">
        <f aca="true">IF(OR($E216="",$C216="Done"),"",TODAY()-$E216)</f>
        <v/>
      </c>
      <c r="N216" s="20" t="str">
        <f aca="false">IF($A216="","",IF(AND($C216="Blocked",$G216=""),"No unblock date. Nobody owns this one.",IF(AND(ISNUMBER($K216),$K216&gt;Thresholds!$B$8),"Blocked "&amp;$K216&amp;" days. That is a decision, not a block.",IF(AND(ISNUMBER($J216),$J216&gt;=Thresholds!$B$7,$C216&lt;&gt;"Done"),"Carried "&amp;$J216&amp;" weeks. Wrong scope, or unowned.",IF(AND(ISNUMBER($M216),$M216&gt;Thresholds!$B$10),"Silent "&amp;$M216&amp;" days. Quietly dying.",IF(AND(ISNUMBER($L216),$L216&gt;Thresholds!$B$9),"Recorded "&amp;$L216&amp;" days late. The board is lagging.",""))))))</f>
        <v/>
      </c>
    </row>
    <row r="217" customFormat="false" ht="19.5" hidden="false" customHeight="true" outlineLevel="0" collapsed="false">
      <c r="A217" s="17"/>
      <c r="B217" s="17"/>
      <c r="C217" s="17"/>
      <c r="D217" s="18"/>
      <c r="E217" s="18"/>
      <c r="F217" s="18"/>
      <c r="G217" s="18"/>
      <c r="H217" s="18"/>
      <c r="I217" s="18"/>
      <c r="J217" s="19" t="str">
        <f aca="true">IF($D217="","",IF($H217&lt;&gt;"",ROUNDDOWN(($H217-$D217)/7,0),ROUNDDOWN((TODAY()-$D217)/7,0)))</f>
        <v/>
      </c>
      <c r="K217" s="19" t="str">
        <f aca="true">IF(OR($C217&lt;&gt;"Blocked",$F217=""),"",TODAY()-$F217)</f>
        <v/>
      </c>
      <c r="L217" s="19" t="str">
        <f aca="false">IF(OR($H217="",$I217=""),"",$I217-$H217)</f>
        <v/>
      </c>
      <c r="M217" s="19" t="str">
        <f aca="true">IF(OR($E217="",$C217="Done"),"",TODAY()-$E217)</f>
        <v/>
      </c>
      <c r="N217" s="20" t="str">
        <f aca="false">IF($A217="","",IF(AND($C217="Blocked",$G217=""),"No unblock date. Nobody owns this one.",IF(AND(ISNUMBER($K217),$K217&gt;Thresholds!$B$8),"Blocked "&amp;$K217&amp;" days. That is a decision, not a block.",IF(AND(ISNUMBER($J217),$J217&gt;=Thresholds!$B$7,$C217&lt;&gt;"Done"),"Carried "&amp;$J217&amp;" weeks. Wrong scope, or unowned.",IF(AND(ISNUMBER($M217),$M217&gt;Thresholds!$B$10),"Silent "&amp;$M217&amp;" days. Quietly dying.",IF(AND(ISNUMBER($L217),$L217&gt;Thresholds!$B$9),"Recorded "&amp;$L217&amp;" days late. The board is lagging.",""))))))</f>
        <v/>
      </c>
    </row>
    <row r="218" customFormat="false" ht="19.5" hidden="false" customHeight="true" outlineLevel="0" collapsed="false">
      <c r="A218" s="17"/>
      <c r="B218" s="17"/>
      <c r="C218" s="17"/>
      <c r="D218" s="18"/>
      <c r="E218" s="18"/>
      <c r="F218" s="18"/>
      <c r="G218" s="18"/>
      <c r="H218" s="18"/>
      <c r="I218" s="18"/>
      <c r="J218" s="19" t="str">
        <f aca="true">IF($D218="","",IF($H218&lt;&gt;"",ROUNDDOWN(($H218-$D218)/7,0),ROUNDDOWN((TODAY()-$D218)/7,0)))</f>
        <v/>
      </c>
      <c r="K218" s="19" t="str">
        <f aca="true">IF(OR($C218&lt;&gt;"Blocked",$F218=""),"",TODAY()-$F218)</f>
        <v/>
      </c>
      <c r="L218" s="19" t="str">
        <f aca="false">IF(OR($H218="",$I218=""),"",$I218-$H218)</f>
        <v/>
      </c>
      <c r="M218" s="19" t="str">
        <f aca="true">IF(OR($E218="",$C218="Done"),"",TODAY()-$E218)</f>
        <v/>
      </c>
      <c r="N218" s="20" t="str">
        <f aca="false">IF($A218="","",IF(AND($C218="Blocked",$G218=""),"No unblock date. Nobody owns this one.",IF(AND(ISNUMBER($K218),$K218&gt;Thresholds!$B$8),"Blocked "&amp;$K218&amp;" days. That is a decision, not a block.",IF(AND(ISNUMBER($J218),$J218&gt;=Thresholds!$B$7,$C218&lt;&gt;"Done"),"Carried "&amp;$J218&amp;" weeks. Wrong scope, or unowned.",IF(AND(ISNUMBER($M218),$M218&gt;Thresholds!$B$10),"Silent "&amp;$M218&amp;" days. Quietly dying.",IF(AND(ISNUMBER($L218),$L218&gt;Thresholds!$B$9),"Recorded "&amp;$L218&amp;" days late. The board is lagging.",""))))))</f>
        <v/>
      </c>
    </row>
    <row r="219" customFormat="false" ht="19.5" hidden="false" customHeight="true" outlineLevel="0" collapsed="false">
      <c r="A219" s="17"/>
      <c r="B219" s="17"/>
      <c r="C219" s="17"/>
      <c r="D219" s="18"/>
      <c r="E219" s="18"/>
      <c r="F219" s="18"/>
      <c r="G219" s="18"/>
      <c r="H219" s="18"/>
      <c r="I219" s="18"/>
      <c r="J219" s="19" t="str">
        <f aca="true">IF($D219="","",IF($H219&lt;&gt;"",ROUNDDOWN(($H219-$D219)/7,0),ROUNDDOWN((TODAY()-$D219)/7,0)))</f>
        <v/>
      </c>
      <c r="K219" s="19" t="str">
        <f aca="true">IF(OR($C219&lt;&gt;"Blocked",$F219=""),"",TODAY()-$F219)</f>
        <v/>
      </c>
      <c r="L219" s="19" t="str">
        <f aca="false">IF(OR($H219="",$I219=""),"",$I219-$H219)</f>
        <v/>
      </c>
      <c r="M219" s="19" t="str">
        <f aca="true">IF(OR($E219="",$C219="Done"),"",TODAY()-$E219)</f>
        <v/>
      </c>
      <c r="N219" s="20" t="str">
        <f aca="false">IF($A219="","",IF(AND($C219="Blocked",$G219=""),"No unblock date. Nobody owns this one.",IF(AND(ISNUMBER($K219),$K219&gt;Thresholds!$B$8),"Blocked "&amp;$K219&amp;" days. That is a decision, not a block.",IF(AND(ISNUMBER($J219),$J219&gt;=Thresholds!$B$7,$C219&lt;&gt;"Done"),"Carried "&amp;$J219&amp;" weeks. Wrong scope, or unowned.",IF(AND(ISNUMBER($M219),$M219&gt;Thresholds!$B$10),"Silent "&amp;$M219&amp;" days. Quietly dying.",IF(AND(ISNUMBER($L219),$L219&gt;Thresholds!$B$9),"Recorded "&amp;$L219&amp;" days late. The board is lagging.",""))))))</f>
        <v/>
      </c>
    </row>
    <row r="220" customFormat="false" ht="19.5" hidden="false" customHeight="true" outlineLevel="0" collapsed="false">
      <c r="A220" s="17"/>
      <c r="B220" s="17"/>
      <c r="C220" s="17"/>
      <c r="D220" s="18"/>
      <c r="E220" s="18"/>
      <c r="F220" s="18"/>
      <c r="G220" s="18"/>
      <c r="H220" s="18"/>
      <c r="I220" s="18"/>
      <c r="J220" s="19" t="str">
        <f aca="true">IF($D220="","",IF($H220&lt;&gt;"",ROUNDDOWN(($H220-$D220)/7,0),ROUNDDOWN((TODAY()-$D220)/7,0)))</f>
        <v/>
      </c>
      <c r="K220" s="19" t="str">
        <f aca="true">IF(OR($C220&lt;&gt;"Blocked",$F220=""),"",TODAY()-$F220)</f>
        <v/>
      </c>
      <c r="L220" s="19" t="str">
        <f aca="false">IF(OR($H220="",$I220=""),"",$I220-$H220)</f>
        <v/>
      </c>
      <c r="M220" s="19" t="str">
        <f aca="true">IF(OR($E220="",$C220="Done"),"",TODAY()-$E220)</f>
        <v/>
      </c>
      <c r="N220" s="20" t="str">
        <f aca="false">IF($A220="","",IF(AND($C220="Blocked",$G220=""),"No unblock date. Nobody owns this one.",IF(AND(ISNUMBER($K220),$K220&gt;Thresholds!$B$8),"Blocked "&amp;$K220&amp;" days. That is a decision, not a block.",IF(AND(ISNUMBER($J220),$J220&gt;=Thresholds!$B$7,$C220&lt;&gt;"Done"),"Carried "&amp;$J220&amp;" weeks. Wrong scope, or unowned.",IF(AND(ISNUMBER($M220),$M220&gt;Thresholds!$B$10),"Silent "&amp;$M220&amp;" days. Quietly dying.",IF(AND(ISNUMBER($L220),$L220&gt;Thresholds!$B$9),"Recorded "&amp;$L220&amp;" days late. The board is lagging.",""))))))</f>
        <v/>
      </c>
    </row>
    <row r="221" customFormat="false" ht="19.5" hidden="false" customHeight="true" outlineLevel="0" collapsed="false">
      <c r="A221" s="17"/>
      <c r="B221" s="17"/>
      <c r="C221" s="17"/>
      <c r="D221" s="18"/>
      <c r="E221" s="18"/>
      <c r="F221" s="18"/>
      <c r="G221" s="18"/>
      <c r="H221" s="18"/>
      <c r="I221" s="18"/>
      <c r="J221" s="19" t="str">
        <f aca="true">IF($D221="","",IF($H221&lt;&gt;"",ROUNDDOWN(($H221-$D221)/7,0),ROUNDDOWN((TODAY()-$D221)/7,0)))</f>
        <v/>
      </c>
      <c r="K221" s="19" t="str">
        <f aca="true">IF(OR($C221&lt;&gt;"Blocked",$F221=""),"",TODAY()-$F221)</f>
        <v/>
      </c>
      <c r="L221" s="19" t="str">
        <f aca="false">IF(OR($H221="",$I221=""),"",$I221-$H221)</f>
        <v/>
      </c>
      <c r="M221" s="19" t="str">
        <f aca="true">IF(OR($E221="",$C221="Done"),"",TODAY()-$E221)</f>
        <v/>
      </c>
      <c r="N221" s="20" t="str">
        <f aca="false">IF($A221="","",IF(AND($C221="Blocked",$G221=""),"No unblock date. Nobody owns this one.",IF(AND(ISNUMBER($K221),$K221&gt;Thresholds!$B$8),"Blocked "&amp;$K221&amp;" days. That is a decision, not a block.",IF(AND(ISNUMBER($J221),$J221&gt;=Thresholds!$B$7,$C221&lt;&gt;"Done"),"Carried "&amp;$J221&amp;" weeks. Wrong scope, or unowned.",IF(AND(ISNUMBER($M221),$M221&gt;Thresholds!$B$10),"Silent "&amp;$M221&amp;" days. Quietly dying.",IF(AND(ISNUMBER($L221),$L221&gt;Thresholds!$B$9),"Recorded "&amp;$L221&amp;" days late. The board is lagging.",""))))))</f>
        <v/>
      </c>
    </row>
    <row r="222" customFormat="false" ht="19.5" hidden="false" customHeight="true" outlineLevel="0" collapsed="false">
      <c r="A222" s="17"/>
      <c r="B222" s="17"/>
      <c r="C222" s="17"/>
      <c r="D222" s="18"/>
      <c r="E222" s="18"/>
      <c r="F222" s="18"/>
      <c r="G222" s="18"/>
      <c r="H222" s="18"/>
      <c r="I222" s="18"/>
      <c r="J222" s="19" t="str">
        <f aca="true">IF($D222="","",IF($H222&lt;&gt;"",ROUNDDOWN(($H222-$D222)/7,0),ROUNDDOWN((TODAY()-$D222)/7,0)))</f>
        <v/>
      </c>
      <c r="K222" s="19" t="str">
        <f aca="true">IF(OR($C222&lt;&gt;"Blocked",$F222=""),"",TODAY()-$F222)</f>
        <v/>
      </c>
      <c r="L222" s="19" t="str">
        <f aca="false">IF(OR($H222="",$I222=""),"",$I222-$H222)</f>
        <v/>
      </c>
      <c r="M222" s="19" t="str">
        <f aca="true">IF(OR($E222="",$C222="Done"),"",TODAY()-$E222)</f>
        <v/>
      </c>
      <c r="N222" s="20" t="str">
        <f aca="false">IF($A222="","",IF(AND($C222="Blocked",$G222=""),"No unblock date. Nobody owns this one.",IF(AND(ISNUMBER($K222),$K222&gt;Thresholds!$B$8),"Blocked "&amp;$K222&amp;" days. That is a decision, not a block.",IF(AND(ISNUMBER($J222),$J222&gt;=Thresholds!$B$7,$C222&lt;&gt;"Done"),"Carried "&amp;$J222&amp;" weeks. Wrong scope, or unowned.",IF(AND(ISNUMBER($M222),$M222&gt;Thresholds!$B$10),"Silent "&amp;$M222&amp;" days. Quietly dying.",IF(AND(ISNUMBER($L222),$L222&gt;Thresholds!$B$9),"Recorded "&amp;$L222&amp;" days late. The board is lagging.",""))))))</f>
        <v/>
      </c>
    </row>
    <row r="223" customFormat="false" ht="19.5" hidden="false" customHeight="true" outlineLevel="0" collapsed="false">
      <c r="A223" s="17"/>
      <c r="B223" s="17"/>
      <c r="C223" s="17"/>
      <c r="D223" s="18"/>
      <c r="E223" s="18"/>
      <c r="F223" s="18"/>
      <c r="G223" s="18"/>
      <c r="H223" s="18"/>
      <c r="I223" s="18"/>
      <c r="J223" s="19" t="str">
        <f aca="true">IF($D223="","",IF($H223&lt;&gt;"",ROUNDDOWN(($H223-$D223)/7,0),ROUNDDOWN((TODAY()-$D223)/7,0)))</f>
        <v/>
      </c>
      <c r="K223" s="19" t="str">
        <f aca="true">IF(OR($C223&lt;&gt;"Blocked",$F223=""),"",TODAY()-$F223)</f>
        <v/>
      </c>
      <c r="L223" s="19" t="str">
        <f aca="false">IF(OR($H223="",$I223=""),"",$I223-$H223)</f>
        <v/>
      </c>
      <c r="M223" s="19" t="str">
        <f aca="true">IF(OR($E223="",$C223="Done"),"",TODAY()-$E223)</f>
        <v/>
      </c>
      <c r="N223" s="20" t="str">
        <f aca="false">IF($A223="","",IF(AND($C223="Blocked",$G223=""),"No unblock date. Nobody owns this one.",IF(AND(ISNUMBER($K223),$K223&gt;Thresholds!$B$8),"Blocked "&amp;$K223&amp;" days. That is a decision, not a block.",IF(AND(ISNUMBER($J223),$J223&gt;=Thresholds!$B$7,$C223&lt;&gt;"Done"),"Carried "&amp;$J223&amp;" weeks. Wrong scope, or unowned.",IF(AND(ISNUMBER($M223),$M223&gt;Thresholds!$B$10),"Silent "&amp;$M223&amp;" days. Quietly dying.",IF(AND(ISNUMBER($L223),$L223&gt;Thresholds!$B$9),"Recorded "&amp;$L223&amp;" days late. The board is lagging.",""))))))</f>
        <v/>
      </c>
    </row>
    <row r="224" customFormat="false" ht="19.5" hidden="false" customHeight="true" outlineLevel="0" collapsed="false">
      <c r="A224" s="17"/>
      <c r="B224" s="17"/>
      <c r="C224" s="17"/>
      <c r="D224" s="18"/>
      <c r="E224" s="18"/>
      <c r="F224" s="18"/>
      <c r="G224" s="18"/>
      <c r="H224" s="18"/>
      <c r="I224" s="18"/>
      <c r="J224" s="19" t="str">
        <f aca="true">IF($D224="","",IF($H224&lt;&gt;"",ROUNDDOWN(($H224-$D224)/7,0),ROUNDDOWN((TODAY()-$D224)/7,0)))</f>
        <v/>
      </c>
      <c r="K224" s="19" t="str">
        <f aca="true">IF(OR($C224&lt;&gt;"Blocked",$F224=""),"",TODAY()-$F224)</f>
        <v/>
      </c>
      <c r="L224" s="19" t="str">
        <f aca="false">IF(OR($H224="",$I224=""),"",$I224-$H224)</f>
        <v/>
      </c>
      <c r="M224" s="19" t="str">
        <f aca="true">IF(OR($E224="",$C224="Done"),"",TODAY()-$E224)</f>
        <v/>
      </c>
      <c r="N224" s="20" t="str">
        <f aca="false">IF($A224="","",IF(AND($C224="Blocked",$G224=""),"No unblock date. Nobody owns this one.",IF(AND(ISNUMBER($K224),$K224&gt;Thresholds!$B$8),"Blocked "&amp;$K224&amp;" days. That is a decision, not a block.",IF(AND(ISNUMBER($J224),$J224&gt;=Thresholds!$B$7,$C224&lt;&gt;"Done"),"Carried "&amp;$J224&amp;" weeks. Wrong scope, or unowned.",IF(AND(ISNUMBER($M224),$M224&gt;Thresholds!$B$10),"Silent "&amp;$M224&amp;" days. Quietly dying.",IF(AND(ISNUMBER($L224),$L224&gt;Thresholds!$B$9),"Recorded "&amp;$L224&amp;" days late. The board is lagging.",""))))))</f>
        <v/>
      </c>
    </row>
    <row r="225" customFormat="false" ht="19.5" hidden="false" customHeight="true" outlineLevel="0" collapsed="false">
      <c r="A225" s="17"/>
      <c r="B225" s="17"/>
      <c r="C225" s="17"/>
      <c r="D225" s="18"/>
      <c r="E225" s="18"/>
      <c r="F225" s="18"/>
      <c r="G225" s="18"/>
      <c r="H225" s="18"/>
      <c r="I225" s="18"/>
      <c r="J225" s="19" t="str">
        <f aca="true">IF($D225="","",IF($H225&lt;&gt;"",ROUNDDOWN(($H225-$D225)/7,0),ROUNDDOWN((TODAY()-$D225)/7,0)))</f>
        <v/>
      </c>
      <c r="K225" s="19" t="str">
        <f aca="true">IF(OR($C225&lt;&gt;"Blocked",$F225=""),"",TODAY()-$F225)</f>
        <v/>
      </c>
      <c r="L225" s="19" t="str">
        <f aca="false">IF(OR($H225="",$I225=""),"",$I225-$H225)</f>
        <v/>
      </c>
      <c r="M225" s="19" t="str">
        <f aca="true">IF(OR($E225="",$C225="Done"),"",TODAY()-$E225)</f>
        <v/>
      </c>
      <c r="N225" s="20" t="str">
        <f aca="false">IF($A225="","",IF(AND($C225="Blocked",$G225=""),"No unblock date. Nobody owns this one.",IF(AND(ISNUMBER($K225),$K225&gt;Thresholds!$B$8),"Blocked "&amp;$K225&amp;" days. That is a decision, not a block.",IF(AND(ISNUMBER($J225),$J225&gt;=Thresholds!$B$7,$C225&lt;&gt;"Done"),"Carried "&amp;$J225&amp;" weeks. Wrong scope, or unowned.",IF(AND(ISNUMBER($M225),$M225&gt;Thresholds!$B$10),"Silent "&amp;$M225&amp;" days. Quietly dying.",IF(AND(ISNUMBER($L225),$L225&gt;Thresholds!$B$9),"Recorded "&amp;$L225&amp;" days late. The board is lagging.",""))))))</f>
        <v/>
      </c>
    </row>
    <row r="226" customFormat="false" ht="19.5" hidden="false" customHeight="true" outlineLevel="0" collapsed="false">
      <c r="A226" s="17"/>
      <c r="B226" s="17"/>
      <c r="C226" s="17"/>
      <c r="D226" s="18"/>
      <c r="E226" s="18"/>
      <c r="F226" s="18"/>
      <c r="G226" s="18"/>
      <c r="H226" s="18"/>
      <c r="I226" s="18"/>
      <c r="J226" s="19" t="str">
        <f aca="true">IF($D226="","",IF($H226&lt;&gt;"",ROUNDDOWN(($H226-$D226)/7,0),ROUNDDOWN((TODAY()-$D226)/7,0)))</f>
        <v/>
      </c>
      <c r="K226" s="19" t="str">
        <f aca="true">IF(OR($C226&lt;&gt;"Blocked",$F226=""),"",TODAY()-$F226)</f>
        <v/>
      </c>
      <c r="L226" s="19" t="str">
        <f aca="false">IF(OR($H226="",$I226=""),"",$I226-$H226)</f>
        <v/>
      </c>
      <c r="M226" s="19" t="str">
        <f aca="true">IF(OR($E226="",$C226="Done"),"",TODAY()-$E226)</f>
        <v/>
      </c>
      <c r="N226" s="20" t="str">
        <f aca="false">IF($A226="","",IF(AND($C226="Blocked",$G226=""),"No unblock date. Nobody owns this one.",IF(AND(ISNUMBER($K226),$K226&gt;Thresholds!$B$8),"Blocked "&amp;$K226&amp;" days. That is a decision, not a block.",IF(AND(ISNUMBER($J226),$J226&gt;=Thresholds!$B$7,$C226&lt;&gt;"Done"),"Carried "&amp;$J226&amp;" weeks. Wrong scope, or unowned.",IF(AND(ISNUMBER($M226),$M226&gt;Thresholds!$B$10),"Silent "&amp;$M226&amp;" days. Quietly dying.",IF(AND(ISNUMBER($L226),$L226&gt;Thresholds!$B$9),"Recorded "&amp;$L226&amp;" days late. The board is lagging.",""))))))</f>
        <v/>
      </c>
    </row>
    <row r="227" customFormat="false" ht="19.5" hidden="false" customHeight="true" outlineLevel="0" collapsed="false">
      <c r="A227" s="17"/>
      <c r="B227" s="17"/>
      <c r="C227" s="17"/>
      <c r="D227" s="18"/>
      <c r="E227" s="18"/>
      <c r="F227" s="18"/>
      <c r="G227" s="18"/>
      <c r="H227" s="18"/>
      <c r="I227" s="18"/>
      <c r="J227" s="19" t="str">
        <f aca="true">IF($D227="","",IF($H227&lt;&gt;"",ROUNDDOWN(($H227-$D227)/7,0),ROUNDDOWN((TODAY()-$D227)/7,0)))</f>
        <v/>
      </c>
      <c r="K227" s="19" t="str">
        <f aca="true">IF(OR($C227&lt;&gt;"Blocked",$F227=""),"",TODAY()-$F227)</f>
        <v/>
      </c>
      <c r="L227" s="19" t="str">
        <f aca="false">IF(OR($H227="",$I227=""),"",$I227-$H227)</f>
        <v/>
      </c>
      <c r="M227" s="19" t="str">
        <f aca="true">IF(OR($E227="",$C227="Done"),"",TODAY()-$E227)</f>
        <v/>
      </c>
      <c r="N227" s="20" t="str">
        <f aca="false">IF($A227="","",IF(AND($C227="Blocked",$G227=""),"No unblock date. Nobody owns this one.",IF(AND(ISNUMBER($K227),$K227&gt;Thresholds!$B$8),"Blocked "&amp;$K227&amp;" days. That is a decision, not a block.",IF(AND(ISNUMBER($J227),$J227&gt;=Thresholds!$B$7,$C227&lt;&gt;"Done"),"Carried "&amp;$J227&amp;" weeks. Wrong scope, or unowned.",IF(AND(ISNUMBER($M227),$M227&gt;Thresholds!$B$10),"Silent "&amp;$M227&amp;" days. Quietly dying.",IF(AND(ISNUMBER($L227),$L227&gt;Thresholds!$B$9),"Recorded "&amp;$L227&amp;" days late. The board is lagging.",""))))))</f>
        <v/>
      </c>
    </row>
    <row r="228" customFormat="false" ht="19.5" hidden="false" customHeight="true" outlineLevel="0" collapsed="false">
      <c r="A228" s="17"/>
      <c r="B228" s="17"/>
      <c r="C228" s="17"/>
      <c r="D228" s="18"/>
      <c r="E228" s="18"/>
      <c r="F228" s="18"/>
      <c r="G228" s="18"/>
      <c r="H228" s="18"/>
      <c r="I228" s="18"/>
      <c r="J228" s="19" t="str">
        <f aca="true">IF($D228="","",IF($H228&lt;&gt;"",ROUNDDOWN(($H228-$D228)/7,0),ROUNDDOWN((TODAY()-$D228)/7,0)))</f>
        <v/>
      </c>
      <c r="K228" s="19" t="str">
        <f aca="true">IF(OR($C228&lt;&gt;"Blocked",$F228=""),"",TODAY()-$F228)</f>
        <v/>
      </c>
      <c r="L228" s="19" t="str">
        <f aca="false">IF(OR($H228="",$I228=""),"",$I228-$H228)</f>
        <v/>
      </c>
      <c r="M228" s="19" t="str">
        <f aca="true">IF(OR($E228="",$C228="Done"),"",TODAY()-$E228)</f>
        <v/>
      </c>
      <c r="N228" s="20" t="str">
        <f aca="false">IF($A228="","",IF(AND($C228="Blocked",$G228=""),"No unblock date. Nobody owns this one.",IF(AND(ISNUMBER($K228),$K228&gt;Thresholds!$B$8),"Blocked "&amp;$K228&amp;" days. That is a decision, not a block.",IF(AND(ISNUMBER($J228),$J228&gt;=Thresholds!$B$7,$C228&lt;&gt;"Done"),"Carried "&amp;$J228&amp;" weeks. Wrong scope, or unowned.",IF(AND(ISNUMBER($M228),$M228&gt;Thresholds!$B$10),"Silent "&amp;$M228&amp;" days. Quietly dying.",IF(AND(ISNUMBER($L228),$L228&gt;Thresholds!$B$9),"Recorded "&amp;$L228&amp;" days late. The board is lagging.",""))))))</f>
        <v/>
      </c>
    </row>
    <row r="229" customFormat="false" ht="19.5" hidden="false" customHeight="true" outlineLevel="0" collapsed="false">
      <c r="A229" s="17"/>
      <c r="B229" s="17"/>
      <c r="C229" s="17"/>
      <c r="D229" s="18"/>
      <c r="E229" s="18"/>
      <c r="F229" s="18"/>
      <c r="G229" s="18"/>
      <c r="H229" s="18"/>
      <c r="I229" s="18"/>
      <c r="J229" s="19" t="str">
        <f aca="true">IF($D229="","",IF($H229&lt;&gt;"",ROUNDDOWN(($H229-$D229)/7,0),ROUNDDOWN((TODAY()-$D229)/7,0)))</f>
        <v/>
      </c>
      <c r="K229" s="19" t="str">
        <f aca="true">IF(OR($C229&lt;&gt;"Blocked",$F229=""),"",TODAY()-$F229)</f>
        <v/>
      </c>
      <c r="L229" s="19" t="str">
        <f aca="false">IF(OR($H229="",$I229=""),"",$I229-$H229)</f>
        <v/>
      </c>
      <c r="M229" s="19" t="str">
        <f aca="true">IF(OR($E229="",$C229="Done"),"",TODAY()-$E229)</f>
        <v/>
      </c>
      <c r="N229" s="20" t="str">
        <f aca="false">IF($A229="","",IF(AND($C229="Blocked",$G229=""),"No unblock date. Nobody owns this one.",IF(AND(ISNUMBER($K229),$K229&gt;Thresholds!$B$8),"Blocked "&amp;$K229&amp;" days. That is a decision, not a block.",IF(AND(ISNUMBER($J229),$J229&gt;=Thresholds!$B$7,$C229&lt;&gt;"Done"),"Carried "&amp;$J229&amp;" weeks. Wrong scope, or unowned.",IF(AND(ISNUMBER($M229),$M229&gt;Thresholds!$B$10),"Silent "&amp;$M229&amp;" days. Quietly dying.",IF(AND(ISNUMBER($L229),$L229&gt;Thresholds!$B$9),"Recorded "&amp;$L229&amp;" days late. The board is lagging.",""))))))</f>
        <v/>
      </c>
    </row>
    <row r="230" customFormat="false" ht="19.5" hidden="false" customHeight="true" outlineLevel="0" collapsed="false">
      <c r="A230" s="17"/>
      <c r="B230" s="17"/>
      <c r="C230" s="17"/>
      <c r="D230" s="18"/>
      <c r="E230" s="18"/>
      <c r="F230" s="18"/>
      <c r="G230" s="18"/>
      <c r="H230" s="18"/>
      <c r="I230" s="18"/>
      <c r="J230" s="19" t="str">
        <f aca="true">IF($D230="","",IF($H230&lt;&gt;"",ROUNDDOWN(($H230-$D230)/7,0),ROUNDDOWN((TODAY()-$D230)/7,0)))</f>
        <v/>
      </c>
      <c r="K230" s="19" t="str">
        <f aca="true">IF(OR($C230&lt;&gt;"Blocked",$F230=""),"",TODAY()-$F230)</f>
        <v/>
      </c>
      <c r="L230" s="19" t="str">
        <f aca="false">IF(OR($H230="",$I230=""),"",$I230-$H230)</f>
        <v/>
      </c>
      <c r="M230" s="19" t="str">
        <f aca="true">IF(OR($E230="",$C230="Done"),"",TODAY()-$E230)</f>
        <v/>
      </c>
      <c r="N230" s="20" t="str">
        <f aca="false">IF($A230="","",IF(AND($C230="Blocked",$G230=""),"No unblock date. Nobody owns this one.",IF(AND(ISNUMBER($K230),$K230&gt;Thresholds!$B$8),"Blocked "&amp;$K230&amp;" days. That is a decision, not a block.",IF(AND(ISNUMBER($J230),$J230&gt;=Thresholds!$B$7,$C230&lt;&gt;"Done"),"Carried "&amp;$J230&amp;" weeks. Wrong scope, or unowned.",IF(AND(ISNUMBER($M230),$M230&gt;Thresholds!$B$10),"Silent "&amp;$M230&amp;" days. Quietly dying.",IF(AND(ISNUMBER($L230),$L230&gt;Thresholds!$B$9),"Recorded "&amp;$L230&amp;" days late. The board is lagging.",""))))))</f>
        <v/>
      </c>
    </row>
    <row r="231" customFormat="false" ht="19.5" hidden="false" customHeight="true" outlineLevel="0" collapsed="false">
      <c r="A231" s="17"/>
      <c r="B231" s="17"/>
      <c r="C231" s="17"/>
      <c r="D231" s="18"/>
      <c r="E231" s="18"/>
      <c r="F231" s="18"/>
      <c r="G231" s="18"/>
      <c r="H231" s="18"/>
      <c r="I231" s="18"/>
      <c r="J231" s="19" t="str">
        <f aca="true">IF($D231="","",IF($H231&lt;&gt;"",ROUNDDOWN(($H231-$D231)/7,0),ROUNDDOWN((TODAY()-$D231)/7,0)))</f>
        <v/>
      </c>
      <c r="K231" s="19" t="str">
        <f aca="true">IF(OR($C231&lt;&gt;"Blocked",$F231=""),"",TODAY()-$F231)</f>
        <v/>
      </c>
      <c r="L231" s="19" t="str">
        <f aca="false">IF(OR($H231="",$I231=""),"",$I231-$H231)</f>
        <v/>
      </c>
      <c r="M231" s="19" t="str">
        <f aca="true">IF(OR($E231="",$C231="Done"),"",TODAY()-$E231)</f>
        <v/>
      </c>
      <c r="N231" s="20" t="str">
        <f aca="false">IF($A231="","",IF(AND($C231="Blocked",$G231=""),"No unblock date. Nobody owns this one.",IF(AND(ISNUMBER($K231),$K231&gt;Thresholds!$B$8),"Blocked "&amp;$K231&amp;" days. That is a decision, not a block.",IF(AND(ISNUMBER($J231),$J231&gt;=Thresholds!$B$7,$C231&lt;&gt;"Done"),"Carried "&amp;$J231&amp;" weeks. Wrong scope, or unowned.",IF(AND(ISNUMBER($M231),$M231&gt;Thresholds!$B$10),"Silent "&amp;$M231&amp;" days. Quietly dying.",IF(AND(ISNUMBER($L231),$L231&gt;Thresholds!$B$9),"Recorded "&amp;$L231&amp;" days late. The board is lagging.",""))))))</f>
        <v/>
      </c>
    </row>
    <row r="232" customFormat="false" ht="19.5" hidden="false" customHeight="true" outlineLevel="0" collapsed="false">
      <c r="A232" s="17"/>
      <c r="B232" s="17"/>
      <c r="C232" s="17"/>
      <c r="D232" s="18"/>
      <c r="E232" s="18"/>
      <c r="F232" s="18"/>
      <c r="G232" s="18"/>
      <c r="H232" s="18"/>
      <c r="I232" s="18"/>
      <c r="J232" s="19" t="str">
        <f aca="true">IF($D232="","",IF($H232&lt;&gt;"",ROUNDDOWN(($H232-$D232)/7,0),ROUNDDOWN((TODAY()-$D232)/7,0)))</f>
        <v/>
      </c>
      <c r="K232" s="19" t="str">
        <f aca="true">IF(OR($C232&lt;&gt;"Blocked",$F232=""),"",TODAY()-$F232)</f>
        <v/>
      </c>
      <c r="L232" s="19" t="str">
        <f aca="false">IF(OR($H232="",$I232=""),"",$I232-$H232)</f>
        <v/>
      </c>
      <c r="M232" s="19" t="str">
        <f aca="true">IF(OR($E232="",$C232="Done"),"",TODAY()-$E232)</f>
        <v/>
      </c>
      <c r="N232" s="20" t="str">
        <f aca="false">IF($A232="","",IF(AND($C232="Blocked",$G232=""),"No unblock date. Nobody owns this one.",IF(AND(ISNUMBER($K232),$K232&gt;Thresholds!$B$8),"Blocked "&amp;$K232&amp;" days. That is a decision, not a block.",IF(AND(ISNUMBER($J232),$J232&gt;=Thresholds!$B$7,$C232&lt;&gt;"Done"),"Carried "&amp;$J232&amp;" weeks. Wrong scope, or unowned.",IF(AND(ISNUMBER($M232),$M232&gt;Thresholds!$B$10),"Silent "&amp;$M232&amp;" days. Quietly dying.",IF(AND(ISNUMBER($L232),$L232&gt;Thresholds!$B$9),"Recorded "&amp;$L232&amp;" days late. The board is lagging.",""))))))</f>
        <v/>
      </c>
    </row>
    <row r="233" customFormat="false" ht="19.5" hidden="false" customHeight="true" outlineLevel="0" collapsed="false">
      <c r="A233" s="17"/>
      <c r="B233" s="17"/>
      <c r="C233" s="17"/>
      <c r="D233" s="18"/>
      <c r="E233" s="18"/>
      <c r="F233" s="18"/>
      <c r="G233" s="18"/>
      <c r="H233" s="18"/>
      <c r="I233" s="18"/>
      <c r="J233" s="19" t="str">
        <f aca="true">IF($D233="","",IF($H233&lt;&gt;"",ROUNDDOWN(($H233-$D233)/7,0),ROUNDDOWN((TODAY()-$D233)/7,0)))</f>
        <v/>
      </c>
      <c r="K233" s="19" t="str">
        <f aca="true">IF(OR($C233&lt;&gt;"Blocked",$F233=""),"",TODAY()-$F233)</f>
        <v/>
      </c>
      <c r="L233" s="19" t="str">
        <f aca="false">IF(OR($H233="",$I233=""),"",$I233-$H233)</f>
        <v/>
      </c>
      <c r="M233" s="19" t="str">
        <f aca="true">IF(OR($E233="",$C233="Done"),"",TODAY()-$E233)</f>
        <v/>
      </c>
      <c r="N233" s="20" t="str">
        <f aca="false">IF($A233="","",IF(AND($C233="Blocked",$G233=""),"No unblock date. Nobody owns this one.",IF(AND(ISNUMBER($K233),$K233&gt;Thresholds!$B$8),"Blocked "&amp;$K233&amp;" days. That is a decision, not a block.",IF(AND(ISNUMBER($J233),$J233&gt;=Thresholds!$B$7,$C233&lt;&gt;"Done"),"Carried "&amp;$J233&amp;" weeks. Wrong scope, or unowned.",IF(AND(ISNUMBER($M233),$M233&gt;Thresholds!$B$10),"Silent "&amp;$M233&amp;" days. Quietly dying.",IF(AND(ISNUMBER($L233),$L233&gt;Thresholds!$B$9),"Recorded "&amp;$L233&amp;" days late. The board is lagging.",""))))))</f>
        <v/>
      </c>
    </row>
    <row r="234" customFormat="false" ht="19.5" hidden="false" customHeight="true" outlineLevel="0" collapsed="false">
      <c r="A234" s="17"/>
      <c r="B234" s="17"/>
      <c r="C234" s="17"/>
      <c r="D234" s="18"/>
      <c r="E234" s="18"/>
      <c r="F234" s="18"/>
      <c r="G234" s="18"/>
      <c r="H234" s="18"/>
      <c r="I234" s="18"/>
      <c r="J234" s="19" t="str">
        <f aca="true">IF($D234="","",IF($H234&lt;&gt;"",ROUNDDOWN(($H234-$D234)/7,0),ROUNDDOWN((TODAY()-$D234)/7,0)))</f>
        <v/>
      </c>
      <c r="K234" s="19" t="str">
        <f aca="true">IF(OR($C234&lt;&gt;"Blocked",$F234=""),"",TODAY()-$F234)</f>
        <v/>
      </c>
      <c r="L234" s="19" t="str">
        <f aca="false">IF(OR($H234="",$I234=""),"",$I234-$H234)</f>
        <v/>
      </c>
      <c r="M234" s="19" t="str">
        <f aca="true">IF(OR($E234="",$C234="Done"),"",TODAY()-$E234)</f>
        <v/>
      </c>
      <c r="N234" s="20" t="str">
        <f aca="false">IF($A234="","",IF(AND($C234="Blocked",$G234=""),"No unblock date. Nobody owns this one.",IF(AND(ISNUMBER($K234),$K234&gt;Thresholds!$B$8),"Blocked "&amp;$K234&amp;" days. That is a decision, not a block.",IF(AND(ISNUMBER($J234),$J234&gt;=Thresholds!$B$7,$C234&lt;&gt;"Done"),"Carried "&amp;$J234&amp;" weeks. Wrong scope, or unowned.",IF(AND(ISNUMBER($M234),$M234&gt;Thresholds!$B$10),"Silent "&amp;$M234&amp;" days. Quietly dying.",IF(AND(ISNUMBER($L234),$L234&gt;Thresholds!$B$9),"Recorded "&amp;$L234&amp;" days late. The board is lagging.",""))))))</f>
        <v/>
      </c>
    </row>
    <row r="235" customFormat="false" ht="19.5" hidden="false" customHeight="true" outlineLevel="0" collapsed="false">
      <c r="A235" s="17"/>
      <c r="B235" s="17"/>
      <c r="C235" s="17"/>
      <c r="D235" s="18"/>
      <c r="E235" s="18"/>
      <c r="F235" s="18"/>
      <c r="G235" s="18"/>
      <c r="H235" s="18"/>
      <c r="I235" s="18"/>
      <c r="J235" s="19" t="str">
        <f aca="true">IF($D235="","",IF($H235&lt;&gt;"",ROUNDDOWN(($H235-$D235)/7,0),ROUNDDOWN((TODAY()-$D235)/7,0)))</f>
        <v/>
      </c>
      <c r="K235" s="19" t="str">
        <f aca="true">IF(OR($C235&lt;&gt;"Blocked",$F235=""),"",TODAY()-$F235)</f>
        <v/>
      </c>
      <c r="L235" s="19" t="str">
        <f aca="false">IF(OR($H235="",$I235=""),"",$I235-$H235)</f>
        <v/>
      </c>
      <c r="M235" s="19" t="str">
        <f aca="true">IF(OR($E235="",$C235="Done"),"",TODAY()-$E235)</f>
        <v/>
      </c>
      <c r="N235" s="20" t="str">
        <f aca="false">IF($A235="","",IF(AND($C235="Blocked",$G235=""),"No unblock date. Nobody owns this one.",IF(AND(ISNUMBER($K235),$K235&gt;Thresholds!$B$8),"Blocked "&amp;$K235&amp;" days. That is a decision, not a block.",IF(AND(ISNUMBER($J235),$J235&gt;=Thresholds!$B$7,$C235&lt;&gt;"Done"),"Carried "&amp;$J235&amp;" weeks. Wrong scope, or unowned.",IF(AND(ISNUMBER($M235),$M235&gt;Thresholds!$B$10),"Silent "&amp;$M235&amp;" days. Quietly dying.",IF(AND(ISNUMBER($L235),$L235&gt;Thresholds!$B$9),"Recorded "&amp;$L235&amp;" days late. The board is lagging.",""))))))</f>
        <v/>
      </c>
    </row>
    <row r="236" customFormat="false" ht="19.5" hidden="false" customHeight="true" outlineLevel="0" collapsed="false">
      <c r="A236" s="17"/>
      <c r="B236" s="17"/>
      <c r="C236" s="17"/>
      <c r="D236" s="18"/>
      <c r="E236" s="18"/>
      <c r="F236" s="18"/>
      <c r="G236" s="18"/>
      <c r="H236" s="18"/>
      <c r="I236" s="18"/>
      <c r="J236" s="19" t="str">
        <f aca="true">IF($D236="","",IF($H236&lt;&gt;"",ROUNDDOWN(($H236-$D236)/7,0),ROUNDDOWN((TODAY()-$D236)/7,0)))</f>
        <v/>
      </c>
      <c r="K236" s="19" t="str">
        <f aca="true">IF(OR($C236&lt;&gt;"Blocked",$F236=""),"",TODAY()-$F236)</f>
        <v/>
      </c>
      <c r="L236" s="19" t="str">
        <f aca="false">IF(OR($H236="",$I236=""),"",$I236-$H236)</f>
        <v/>
      </c>
      <c r="M236" s="19" t="str">
        <f aca="true">IF(OR($E236="",$C236="Done"),"",TODAY()-$E236)</f>
        <v/>
      </c>
      <c r="N236" s="20" t="str">
        <f aca="false">IF($A236="","",IF(AND($C236="Blocked",$G236=""),"No unblock date. Nobody owns this one.",IF(AND(ISNUMBER($K236),$K236&gt;Thresholds!$B$8),"Blocked "&amp;$K236&amp;" days. That is a decision, not a block.",IF(AND(ISNUMBER($J236),$J236&gt;=Thresholds!$B$7,$C236&lt;&gt;"Done"),"Carried "&amp;$J236&amp;" weeks. Wrong scope, or unowned.",IF(AND(ISNUMBER($M236),$M236&gt;Thresholds!$B$10),"Silent "&amp;$M236&amp;" days. Quietly dying.",IF(AND(ISNUMBER($L236),$L236&gt;Thresholds!$B$9),"Recorded "&amp;$L236&amp;" days late. The board is lagging.",""))))))</f>
        <v/>
      </c>
    </row>
    <row r="237" customFormat="false" ht="19.5" hidden="false" customHeight="true" outlineLevel="0" collapsed="false">
      <c r="A237" s="17"/>
      <c r="B237" s="17"/>
      <c r="C237" s="17"/>
      <c r="D237" s="18"/>
      <c r="E237" s="18"/>
      <c r="F237" s="18"/>
      <c r="G237" s="18"/>
      <c r="H237" s="18"/>
      <c r="I237" s="18"/>
      <c r="J237" s="19" t="str">
        <f aca="true">IF($D237="","",IF($H237&lt;&gt;"",ROUNDDOWN(($H237-$D237)/7,0),ROUNDDOWN((TODAY()-$D237)/7,0)))</f>
        <v/>
      </c>
      <c r="K237" s="19" t="str">
        <f aca="true">IF(OR($C237&lt;&gt;"Blocked",$F237=""),"",TODAY()-$F237)</f>
        <v/>
      </c>
      <c r="L237" s="19" t="str">
        <f aca="false">IF(OR($H237="",$I237=""),"",$I237-$H237)</f>
        <v/>
      </c>
      <c r="M237" s="19" t="str">
        <f aca="true">IF(OR($E237="",$C237="Done"),"",TODAY()-$E237)</f>
        <v/>
      </c>
      <c r="N237" s="20" t="str">
        <f aca="false">IF($A237="","",IF(AND($C237="Blocked",$G237=""),"No unblock date. Nobody owns this one.",IF(AND(ISNUMBER($K237),$K237&gt;Thresholds!$B$8),"Blocked "&amp;$K237&amp;" days. That is a decision, not a block.",IF(AND(ISNUMBER($J237),$J237&gt;=Thresholds!$B$7,$C237&lt;&gt;"Done"),"Carried "&amp;$J237&amp;" weeks. Wrong scope, or unowned.",IF(AND(ISNUMBER($M237),$M237&gt;Thresholds!$B$10),"Silent "&amp;$M237&amp;" days. Quietly dying.",IF(AND(ISNUMBER($L237),$L237&gt;Thresholds!$B$9),"Recorded "&amp;$L237&amp;" days late. The board is lagging.",""))))))</f>
        <v/>
      </c>
    </row>
    <row r="238" customFormat="false" ht="19.5" hidden="false" customHeight="true" outlineLevel="0" collapsed="false">
      <c r="A238" s="17"/>
      <c r="B238" s="17"/>
      <c r="C238" s="17"/>
      <c r="D238" s="18"/>
      <c r="E238" s="18"/>
      <c r="F238" s="18"/>
      <c r="G238" s="18"/>
      <c r="H238" s="18"/>
      <c r="I238" s="18"/>
      <c r="J238" s="19" t="str">
        <f aca="true">IF($D238="","",IF($H238&lt;&gt;"",ROUNDDOWN(($H238-$D238)/7,0),ROUNDDOWN((TODAY()-$D238)/7,0)))</f>
        <v/>
      </c>
      <c r="K238" s="19" t="str">
        <f aca="true">IF(OR($C238&lt;&gt;"Blocked",$F238=""),"",TODAY()-$F238)</f>
        <v/>
      </c>
      <c r="L238" s="19" t="str">
        <f aca="false">IF(OR($H238="",$I238=""),"",$I238-$H238)</f>
        <v/>
      </c>
      <c r="M238" s="19" t="str">
        <f aca="true">IF(OR($E238="",$C238="Done"),"",TODAY()-$E238)</f>
        <v/>
      </c>
      <c r="N238" s="20" t="str">
        <f aca="false">IF($A238="","",IF(AND($C238="Blocked",$G238=""),"No unblock date. Nobody owns this one.",IF(AND(ISNUMBER($K238),$K238&gt;Thresholds!$B$8),"Blocked "&amp;$K238&amp;" days. That is a decision, not a block.",IF(AND(ISNUMBER($J238),$J238&gt;=Thresholds!$B$7,$C238&lt;&gt;"Done"),"Carried "&amp;$J238&amp;" weeks. Wrong scope, or unowned.",IF(AND(ISNUMBER($M238),$M238&gt;Thresholds!$B$10),"Silent "&amp;$M238&amp;" days. Quietly dying.",IF(AND(ISNUMBER($L238),$L238&gt;Thresholds!$B$9),"Recorded "&amp;$L238&amp;" days late. The board is lagging.",""))))))</f>
        <v/>
      </c>
    </row>
    <row r="239" customFormat="false" ht="19.5" hidden="false" customHeight="true" outlineLevel="0" collapsed="false">
      <c r="A239" s="17"/>
      <c r="B239" s="17"/>
      <c r="C239" s="17"/>
      <c r="D239" s="18"/>
      <c r="E239" s="18"/>
      <c r="F239" s="18"/>
      <c r="G239" s="18"/>
      <c r="H239" s="18"/>
      <c r="I239" s="18"/>
      <c r="J239" s="19" t="str">
        <f aca="true">IF($D239="","",IF($H239&lt;&gt;"",ROUNDDOWN(($H239-$D239)/7,0),ROUNDDOWN((TODAY()-$D239)/7,0)))</f>
        <v/>
      </c>
      <c r="K239" s="19" t="str">
        <f aca="true">IF(OR($C239&lt;&gt;"Blocked",$F239=""),"",TODAY()-$F239)</f>
        <v/>
      </c>
      <c r="L239" s="19" t="str">
        <f aca="false">IF(OR($H239="",$I239=""),"",$I239-$H239)</f>
        <v/>
      </c>
      <c r="M239" s="19" t="str">
        <f aca="true">IF(OR($E239="",$C239="Done"),"",TODAY()-$E239)</f>
        <v/>
      </c>
      <c r="N239" s="20" t="str">
        <f aca="false">IF($A239="","",IF(AND($C239="Blocked",$G239=""),"No unblock date. Nobody owns this one.",IF(AND(ISNUMBER($K239),$K239&gt;Thresholds!$B$8),"Blocked "&amp;$K239&amp;" days. That is a decision, not a block.",IF(AND(ISNUMBER($J239),$J239&gt;=Thresholds!$B$7,$C239&lt;&gt;"Done"),"Carried "&amp;$J239&amp;" weeks. Wrong scope, or unowned.",IF(AND(ISNUMBER($M239),$M239&gt;Thresholds!$B$10),"Silent "&amp;$M239&amp;" days. Quietly dying.",IF(AND(ISNUMBER($L239),$L239&gt;Thresholds!$B$9),"Recorded "&amp;$L239&amp;" days late. The board is lagging.",""))))))</f>
        <v/>
      </c>
    </row>
    <row r="240" customFormat="false" ht="19.5" hidden="false" customHeight="true" outlineLevel="0" collapsed="false">
      <c r="A240" s="17"/>
      <c r="B240" s="17"/>
      <c r="C240" s="17"/>
      <c r="D240" s="18"/>
      <c r="E240" s="18"/>
      <c r="F240" s="18"/>
      <c r="G240" s="18"/>
      <c r="H240" s="18"/>
      <c r="I240" s="18"/>
      <c r="J240" s="19" t="str">
        <f aca="true">IF($D240="","",IF($H240&lt;&gt;"",ROUNDDOWN(($H240-$D240)/7,0),ROUNDDOWN((TODAY()-$D240)/7,0)))</f>
        <v/>
      </c>
      <c r="K240" s="19" t="str">
        <f aca="true">IF(OR($C240&lt;&gt;"Blocked",$F240=""),"",TODAY()-$F240)</f>
        <v/>
      </c>
      <c r="L240" s="19" t="str">
        <f aca="false">IF(OR($H240="",$I240=""),"",$I240-$H240)</f>
        <v/>
      </c>
      <c r="M240" s="19" t="str">
        <f aca="true">IF(OR($E240="",$C240="Done"),"",TODAY()-$E240)</f>
        <v/>
      </c>
      <c r="N240" s="20" t="str">
        <f aca="false">IF($A240="","",IF(AND($C240="Blocked",$G240=""),"No unblock date. Nobody owns this one.",IF(AND(ISNUMBER($K240),$K240&gt;Thresholds!$B$8),"Blocked "&amp;$K240&amp;" days. That is a decision, not a block.",IF(AND(ISNUMBER($J240),$J240&gt;=Thresholds!$B$7,$C240&lt;&gt;"Done"),"Carried "&amp;$J240&amp;" weeks. Wrong scope, or unowned.",IF(AND(ISNUMBER($M240),$M240&gt;Thresholds!$B$10),"Silent "&amp;$M240&amp;" days. Quietly dying.",IF(AND(ISNUMBER($L240),$L240&gt;Thresholds!$B$9),"Recorded "&amp;$L240&amp;" days late. The board is lagging.",""))))))</f>
        <v/>
      </c>
    </row>
    <row r="241" customFormat="false" ht="19.5" hidden="false" customHeight="true" outlineLevel="0" collapsed="false">
      <c r="A241" s="17"/>
      <c r="B241" s="17"/>
      <c r="C241" s="17"/>
      <c r="D241" s="18"/>
      <c r="E241" s="18"/>
      <c r="F241" s="18"/>
      <c r="G241" s="18"/>
      <c r="H241" s="18"/>
      <c r="I241" s="18"/>
      <c r="J241" s="19" t="str">
        <f aca="true">IF($D241="","",IF($H241&lt;&gt;"",ROUNDDOWN(($H241-$D241)/7,0),ROUNDDOWN((TODAY()-$D241)/7,0)))</f>
        <v/>
      </c>
      <c r="K241" s="19" t="str">
        <f aca="true">IF(OR($C241&lt;&gt;"Blocked",$F241=""),"",TODAY()-$F241)</f>
        <v/>
      </c>
      <c r="L241" s="19" t="str">
        <f aca="false">IF(OR($H241="",$I241=""),"",$I241-$H241)</f>
        <v/>
      </c>
      <c r="M241" s="19" t="str">
        <f aca="true">IF(OR($E241="",$C241="Done"),"",TODAY()-$E241)</f>
        <v/>
      </c>
      <c r="N241" s="20" t="str">
        <f aca="false">IF($A241="","",IF(AND($C241="Blocked",$G241=""),"No unblock date. Nobody owns this one.",IF(AND(ISNUMBER($K241),$K241&gt;Thresholds!$B$8),"Blocked "&amp;$K241&amp;" days. That is a decision, not a block.",IF(AND(ISNUMBER($J241),$J241&gt;=Thresholds!$B$7,$C241&lt;&gt;"Done"),"Carried "&amp;$J241&amp;" weeks. Wrong scope, or unowned.",IF(AND(ISNUMBER($M241),$M241&gt;Thresholds!$B$10),"Silent "&amp;$M241&amp;" days. Quietly dying.",IF(AND(ISNUMBER($L241),$L241&gt;Thresholds!$B$9),"Recorded "&amp;$L241&amp;" days late. The board is lagging.",""))))))</f>
        <v/>
      </c>
    </row>
    <row r="242" customFormat="false" ht="19.5" hidden="false" customHeight="true" outlineLevel="0" collapsed="false">
      <c r="A242" s="17"/>
      <c r="B242" s="17"/>
      <c r="C242" s="17"/>
      <c r="D242" s="18"/>
      <c r="E242" s="18"/>
      <c r="F242" s="18"/>
      <c r="G242" s="18"/>
      <c r="H242" s="18"/>
      <c r="I242" s="18"/>
      <c r="J242" s="19" t="str">
        <f aca="true">IF($D242="","",IF($H242&lt;&gt;"",ROUNDDOWN(($H242-$D242)/7,0),ROUNDDOWN((TODAY()-$D242)/7,0)))</f>
        <v/>
      </c>
      <c r="K242" s="19" t="str">
        <f aca="true">IF(OR($C242&lt;&gt;"Blocked",$F242=""),"",TODAY()-$F242)</f>
        <v/>
      </c>
      <c r="L242" s="19" t="str">
        <f aca="false">IF(OR($H242="",$I242=""),"",$I242-$H242)</f>
        <v/>
      </c>
      <c r="M242" s="19" t="str">
        <f aca="true">IF(OR($E242="",$C242="Done"),"",TODAY()-$E242)</f>
        <v/>
      </c>
      <c r="N242" s="20" t="str">
        <f aca="false">IF($A242="","",IF(AND($C242="Blocked",$G242=""),"No unblock date. Nobody owns this one.",IF(AND(ISNUMBER($K242),$K242&gt;Thresholds!$B$8),"Blocked "&amp;$K242&amp;" days. That is a decision, not a block.",IF(AND(ISNUMBER($J242),$J242&gt;=Thresholds!$B$7,$C242&lt;&gt;"Done"),"Carried "&amp;$J242&amp;" weeks. Wrong scope, or unowned.",IF(AND(ISNUMBER($M242),$M242&gt;Thresholds!$B$10),"Silent "&amp;$M242&amp;" days. Quietly dying.",IF(AND(ISNUMBER($L242),$L242&gt;Thresholds!$B$9),"Recorded "&amp;$L242&amp;" days late. The board is lagging.",""))))))</f>
        <v/>
      </c>
    </row>
    <row r="243" customFormat="false" ht="19.5" hidden="false" customHeight="true" outlineLevel="0" collapsed="false">
      <c r="A243" s="17"/>
      <c r="B243" s="17"/>
      <c r="C243" s="17"/>
      <c r="D243" s="18"/>
      <c r="E243" s="18"/>
      <c r="F243" s="18"/>
      <c r="G243" s="18"/>
      <c r="H243" s="18"/>
      <c r="I243" s="18"/>
      <c r="J243" s="19" t="str">
        <f aca="true">IF($D243="","",IF($H243&lt;&gt;"",ROUNDDOWN(($H243-$D243)/7,0),ROUNDDOWN((TODAY()-$D243)/7,0)))</f>
        <v/>
      </c>
      <c r="K243" s="19" t="str">
        <f aca="true">IF(OR($C243&lt;&gt;"Blocked",$F243=""),"",TODAY()-$F243)</f>
        <v/>
      </c>
      <c r="L243" s="19" t="str">
        <f aca="false">IF(OR($H243="",$I243=""),"",$I243-$H243)</f>
        <v/>
      </c>
      <c r="M243" s="19" t="str">
        <f aca="true">IF(OR($E243="",$C243="Done"),"",TODAY()-$E243)</f>
        <v/>
      </c>
      <c r="N243" s="20" t="str">
        <f aca="false">IF($A243="","",IF(AND($C243="Blocked",$G243=""),"No unblock date. Nobody owns this one.",IF(AND(ISNUMBER($K243),$K243&gt;Thresholds!$B$8),"Blocked "&amp;$K243&amp;" days. That is a decision, not a block.",IF(AND(ISNUMBER($J243),$J243&gt;=Thresholds!$B$7,$C243&lt;&gt;"Done"),"Carried "&amp;$J243&amp;" weeks. Wrong scope, or unowned.",IF(AND(ISNUMBER($M243),$M243&gt;Thresholds!$B$10),"Silent "&amp;$M243&amp;" days. Quietly dying.",IF(AND(ISNUMBER($L243),$L243&gt;Thresholds!$B$9),"Recorded "&amp;$L243&amp;" days late. The board is lagging.",""))))))</f>
        <v/>
      </c>
    </row>
    <row r="244" customFormat="false" ht="19.5" hidden="false" customHeight="true" outlineLevel="0" collapsed="false">
      <c r="A244" s="17"/>
      <c r="B244" s="17"/>
      <c r="C244" s="17"/>
      <c r="D244" s="18"/>
      <c r="E244" s="18"/>
      <c r="F244" s="18"/>
      <c r="G244" s="18"/>
      <c r="H244" s="18"/>
      <c r="I244" s="18"/>
      <c r="J244" s="19" t="str">
        <f aca="true">IF($D244="","",IF($H244&lt;&gt;"",ROUNDDOWN(($H244-$D244)/7,0),ROUNDDOWN((TODAY()-$D244)/7,0)))</f>
        <v/>
      </c>
      <c r="K244" s="19" t="str">
        <f aca="true">IF(OR($C244&lt;&gt;"Blocked",$F244=""),"",TODAY()-$F244)</f>
        <v/>
      </c>
      <c r="L244" s="19" t="str">
        <f aca="false">IF(OR($H244="",$I244=""),"",$I244-$H244)</f>
        <v/>
      </c>
      <c r="M244" s="19" t="str">
        <f aca="true">IF(OR($E244="",$C244="Done"),"",TODAY()-$E244)</f>
        <v/>
      </c>
      <c r="N244" s="20" t="str">
        <f aca="false">IF($A244="","",IF(AND($C244="Blocked",$G244=""),"No unblock date. Nobody owns this one.",IF(AND(ISNUMBER($K244),$K244&gt;Thresholds!$B$8),"Blocked "&amp;$K244&amp;" days. That is a decision, not a block.",IF(AND(ISNUMBER($J244),$J244&gt;=Thresholds!$B$7,$C244&lt;&gt;"Done"),"Carried "&amp;$J244&amp;" weeks. Wrong scope, or unowned.",IF(AND(ISNUMBER($M244),$M244&gt;Thresholds!$B$10),"Silent "&amp;$M244&amp;" days. Quietly dying.",IF(AND(ISNUMBER($L244),$L244&gt;Thresholds!$B$9),"Recorded "&amp;$L244&amp;" days late. The board is lagging.",""))))))</f>
        <v/>
      </c>
    </row>
    <row r="245" customFormat="false" ht="19.5" hidden="false" customHeight="true" outlineLevel="0" collapsed="false">
      <c r="A245" s="17"/>
      <c r="B245" s="17"/>
      <c r="C245" s="17"/>
      <c r="D245" s="18"/>
      <c r="E245" s="18"/>
      <c r="F245" s="18"/>
      <c r="G245" s="18"/>
      <c r="H245" s="18"/>
      <c r="I245" s="18"/>
      <c r="J245" s="19" t="str">
        <f aca="true">IF($D245="","",IF($H245&lt;&gt;"",ROUNDDOWN(($H245-$D245)/7,0),ROUNDDOWN((TODAY()-$D245)/7,0)))</f>
        <v/>
      </c>
      <c r="K245" s="19" t="str">
        <f aca="true">IF(OR($C245&lt;&gt;"Blocked",$F245=""),"",TODAY()-$F245)</f>
        <v/>
      </c>
      <c r="L245" s="19" t="str">
        <f aca="false">IF(OR($H245="",$I245=""),"",$I245-$H245)</f>
        <v/>
      </c>
      <c r="M245" s="19" t="str">
        <f aca="true">IF(OR($E245="",$C245="Done"),"",TODAY()-$E245)</f>
        <v/>
      </c>
      <c r="N245" s="20" t="str">
        <f aca="false">IF($A245="","",IF(AND($C245="Blocked",$G245=""),"No unblock date. Nobody owns this one.",IF(AND(ISNUMBER($K245),$K245&gt;Thresholds!$B$8),"Blocked "&amp;$K245&amp;" days. That is a decision, not a block.",IF(AND(ISNUMBER($J245),$J245&gt;=Thresholds!$B$7,$C245&lt;&gt;"Done"),"Carried "&amp;$J245&amp;" weeks. Wrong scope, or unowned.",IF(AND(ISNUMBER($M245),$M245&gt;Thresholds!$B$10),"Silent "&amp;$M245&amp;" days. Quietly dying.",IF(AND(ISNUMBER($L245),$L245&gt;Thresholds!$B$9),"Recorded "&amp;$L245&amp;" days late. The board is lagging.",""))))))</f>
        <v/>
      </c>
    </row>
    <row r="246" customFormat="false" ht="19.5" hidden="false" customHeight="true" outlineLevel="0" collapsed="false">
      <c r="A246" s="17"/>
      <c r="B246" s="17"/>
      <c r="C246" s="17"/>
      <c r="D246" s="18"/>
      <c r="E246" s="18"/>
      <c r="F246" s="18"/>
      <c r="G246" s="18"/>
      <c r="H246" s="18"/>
      <c r="I246" s="18"/>
      <c r="J246" s="19" t="str">
        <f aca="true">IF($D246="","",IF($H246&lt;&gt;"",ROUNDDOWN(($H246-$D246)/7,0),ROUNDDOWN((TODAY()-$D246)/7,0)))</f>
        <v/>
      </c>
      <c r="K246" s="19" t="str">
        <f aca="true">IF(OR($C246&lt;&gt;"Blocked",$F246=""),"",TODAY()-$F246)</f>
        <v/>
      </c>
      <c r="L246" s="19" t="str">
        <f aca="false">IF(OR($H246="",$I246=""),"",$I246-$H246)</f>
        <v/>
      </c>
      <c r="M246" s="19" t="str">
        <f aca="true">IF(OR($E246="",$C246="Done"),"",TODAY()-$E246)</f>
        <v/>
      </c>
      <c r="N246" s="20" t="str">
        <f aca="false">IF($A246="","",IF(AND($C246="Blocked",$G246=""),"No unblock date. Nobody owns this one.",IF(AND(ISNUMBER($K246),$K246&gt;Thresholds!$B$8),"Blocked "&amp;$K246&amp;" days. That is a decision, not a block.",IF(AND(ISNUMBER($J246),$J246&gt;=Thresholds!$B$7,$C246&lt;&gt;"Done"),"Carried "&amp;$J246&amp;" weeks. Wrong scope, or unowned.",IF(AND(ISNUMBER($M246),$M246&gt;Thresholds!$B$10),"Silent "&amp;$M246&amp;" days. Quietly dying.",IF(AND(ISNUMBER($L246),$L246&gt;Thresholds!$B$9),"Recorded "&amp;$L246&amp;" days late. The board is lagging.",""))))))</f>
        <v/>
      </c>
    </row>
    <row r="247" customFormat="false" ht="19.5" hidden="false" customHeight="true" outlineLevel="0" collapsed="false">
      <c r="A247" s="17"/>
      <c r="B247" s="17"/>
      <c r="C247" s="17"/>
      <c r="D247" s="18"/>
      <c r="E247" s="18"/>
      <c r="F247" s="18"/>
      <c r="G247" s="18"/>
      <c r="H247" s="18"/>
      <c r="I247" s="18"/>
      <c r="J247" s="19" t="str">
        <f aca="true">IF($D247="","",IF($H247&lt;&gt;"",ROUNDDOWN(($H247-$D247)/7,0),ROUNDDOWN((TODAY()-$D247)/7,0)))</f>
        <v/>
      </c>
      <c r="K247" s="19" t="str">
        <f aca="true">IF(OR($C247&lt;&gt;"Blocked",$F247=""),"",TODAY()-$F247)</f>
        <v/>
      </c>
      <c r="L247" s="19" t="str">
        <f aca="false">IF(OR($H247="",$I247=""),"",$I247-$H247)</f>
        <v/>
      </c>
      <c r="M247" s="19" t="str">
        <f aca="true">IF(OR($E247="",$C247="Done"),"",TODAY()-$E247)</f>
        <v/>
      </c>
      <c r="N247" s="20" t="str">
        <f aca="false">IF($A247="","",IF(AND($C247="Blocked",$G247=""),"No unblock date. Nobody owns this one.",IF(AND(ISNUMBER($K247),$K247&gt;Thresholds!$B$8),"Blocked "&amp;$K247&amp;" days. That is a decision, not a block.",IF(AND(ISNUMBER($J247),$J247&gt;=Thresholds!$B$7,$C247&lt;&gt;"Done"),"Carried "&amp;$J247&amp;" weeks. Wrong scope, or unowned.",IF(AND(ISNUMBER($M247),$M247&gt;Thresholds!$B$10),"Silent "&amp;$M247&amp;" days. Quietly dying.",IF(AND(ISNUMBER($L247),$L247&gt;Thresholds!$B$9),"Recorded "&amp;$L247&amp;" days late. The board is lagging.",""))))))</f>
        <v/>
      </c>
    </row>
    <row r="248" customFormat="false" ht="19.5" hidden="false" customHeight="true" outlineLevel="0" collapsed="false">
      <c r="A248" s="17"/>
      <c r="B248" s="17"/>
      <c r="C248" s="17"/>
      <c r="D248" s="18"/>
      <c r="E248" s="18"/>
      <c r="F248" s="18"/>
      <c r="G248" s="18"/>
      <c r="H248" s="18"/>
      <c r="I248" s="18"/>
      <c r="J248" s="19" t="str">
        <f aca="true">IF($D248="","",IF($H248&lt;&gt;"",ROUNDDOWN(($H248-$D248)/7,0),ROUNDDOWN((TODAY()-$D248)/7,0)))</f>
        <v/>
      </c>
      <c r="K248" s="19" t="str">
        <f aca="true">IF(OR($C248&lt;&gt;"Blocked",$F248=""),"",TODAY()-$F248)</f>
        <v/>
      </c>
      <c r="L248" s="19" t="str">
        <f aca="false">IF(OR($H248="",$I248=""),"",$I248-$H248)</f>
        <v/>
      </c>
      <c r="M248" s="19" t="str">
        <f aca="true">IF(OR($E248="",$C248="Done"),"",TODAY()-$E248)</f>
        <v/>
      </c>
      <c r="N248" s="20" t="str">
        <f aca="false">IF($A248="","",IF(AND($C248="Blocked",$G248=""),"No unblock date. Nobody owns this one.",IF(AND(ISNUMBER($K248),$K248&gt;Thresholds!$B$8),"Blocked "&amp;$K248&amp;" days. That is a decision, not a block.",IF(AND(ISNUMBER($J248),$J248&gt;=Thresholds!$B$7,$C248&lt;&gt;"Done"),"Carried "&amp;$J248&amp;" weeks. Wrong scope, or unowned.",IF(AND(ISNUMBER($M248),$M248&gt;Thresholds!$B$10),"Silent "&amp;$M248&amp;" days. Quietly dying.",IF(AND(ISNUMBER($L248),$L248&gt;Thresholds!$B$9),"Recorded "&amp;$L248&amp;" days late. The board is lagging.",""))))))</f>
        <v/>
      </c>
    </row>
    <row r="249" customFormat="false" ht="19.5" hidden="false" customHeight="true" outlineLevel="0" collapsed="false">
      <c r="A249" s="17"/>
      <c r="B249" s="17"/>
      <c r="C249" s="17"/>
      <c r="D249" s="18"/>
      <c r="E249" s="18"/>
      <c r="F249" s="18"/>
      <c r="G249" s="18"/>
      <c r="H249" s="18"/>
      <c r="I249" s="18"/>
      <c r="J249" s="19" t="str">
        <f aca="true">IF($D249="","",IF($H249&lt;&gt;"",ROUNDDOWN(($H249-$D249)/7,0),ROUNDDOWN((TODAY()-$D249)/7,0)))</f>
        <v/>
      </c>
      <c r="K249" s="19" t="str">
        <f aca="true">IF(OR($C249&lt;&gt;"Blocked",$F249=""),"",TODAY()-$F249)</f>
        <v/>
      </c>
      <c r="L249" s="19" t="str">
        <f aca="false">IF(OR($H249="",$I249=""),"",$I249-$H249)</f>
        <v/>
      </c>
      <c r="M249" s="19" t="str">
        <f aca="true">IF(OR($E249="",$C249="Done"),"",TODAY()-$E249)</f>
        <v/>
      </c>
      <c r="N249" s="20" t="str">
        <f aca="false">IF($A249="","",IF(AND($C249="Blocked",$G249=""),"No unblock date. Nobody owns this one.",IF(AND(ISNUMBER($K249),$K249&gt;Thresholds!$B$8),"Blocked "&amp;$K249&amp;" days. That is a decision, not a block.",IF(AND(ISNUMBER($J249),$J249&gt;=Thresholds!$B$7,$C249&lt;&gt;"Done"),"Carried "&amp;$J249&amp;" weeks. Wrong scope, or unowned.",IF(AND(ISNUMBER($M249),$M249&gt;Thresholds!$B$10),"Silent "&amp;$M249&amp;" days. Quietly dying.",IF(AND(ISNUMBER($L249),$L249&gt;Thresholds!$B$9),"Recorded "&amp;$L249&amp;" days late. The board is lagging.",""))))))</f>
        <v/>
      </c>
    </row>
    <row r="250" customFormat="false" ht="19.5" hidden="false" customHeight="true" outlineLevel="0" collapsed="false">
      <c r="A250" s="17"/>
      <c r="B250" s="17"/>
      <c r="C250" s="17"/>
      <c r="D250" s="18"/>
      <c r="E250" s="18"/>
      <c r="F250" s="18"/>
      <c r="G250" s="18"/>
      <c r="H250" s="18"/>
      <c r="I250" s="18"/>
      <c r="J250" s="19" t="str">
        <f aca="true">IF($D250="","",IF($H250&lt;&gt;"",ROUNDDOWN(($H250-$D250)/7,0),ROUNDDOWN((TODAY()-$D250)/7,0)))</f>
        <v/>
      </c>
      <c r="K250" s="19" t="str">
        <f aca="true">IF(OR($C250&lt;&gt;"Blocked",$F250=""),"",TODAY()-$F250)</f>
        <v/>
      </c>
      <c r="L250" s="19" t="str">
        <f aca="false">IF(OR($H250="",$I250=""),"",$I250-$H250)</f>
        <v/>
      </c>
      <c r="M250" s="19" t="str">
        <f aca="true">IF(OR($E250="",$C250="Done"),"",TODAY()-$E250)</f>
        <v/>
      </c>
      <c r="N250" s="20" t="str">
        <f aca="false">IF($A250="","",IF(AND($C250="Blocked",$G250=""),"No unblock date. Nobody owns this one.",IF(AND(ISNUMBER($K250),$K250&gt;Thresholds!$B$8),"Blocked "&amp;$K250&amp;" days. That is a decision, not a block.",IF(AND(ISNUMBER($J250),$J250&gt;=Thresholds!$B$7,$C250&lt;&gt;"Done"),"Carried "&amp;$J250&amp;" weeks. Wrong scope, or unowned.",IF(AND(ISNUMBER($M250),$M250&gt;Thresholds!$B$10),"Silent "&amp;$M250&amp;" days. Quietly dying.",IF(AND(ISNUMBER($L250),$L250&gt;Thresholds!$B$9),"Recorded "&amp;$L250&amp;" days late. The board is lagging.",""))))))</f>
        <v/>
      </c>
    </row>
    <row r="251" customFormat="false" ht="19.5" hidden="false" customHeight="true" outlineLevel="0" collapsed="false">
      <c r="A251" s="17"/>
      <c r="B251" s="17"/>
      <c r="C251" s="17"/>
      <c r="D251" s="18"/>
      <c r="E251" s="18"/>
      <c r="F251" s="18"/>
      <c r="G251" s="18"/>
      <c r="H251" s="18"/>
      <c r="I251" s="18"/>
      <c r="J251" s="19" t="str">
        <f aca="true">IF($D251="","",IF($H251&lt;&gt;"",ROUNDDOWN(($H251-$D251)/7,0),ROUNDDOWN((TODAY()-$D251)/7,0)))</f>
        <v/>
      </c>
      <c r="K251" s="19" t="str">
        <f aca="true">IF(OR($C251&lt;&gt;"Blocked",$F251=""),"",TODAY()-$F251)</f>
        <v/>
      </c>
      <c r="L251" s="19" t="str">
        <f aca="false">IF(OR($H251="",$I251=""),"",$I251-$H251)</f>
        <v/>
      </c>
      <c r="M251" s="19" t="str">
        <f aca="true">IF(OR($E251="",$C251="Done"),"",TODAY()-$E251)</f>
        <v/>
      </c>
      <c r="N251" s="20" t="str">
        <f aca="false">IF($A251="","",IF(AND($C251="Blocked",$G251=""),"No unblock date. Nobody owns this one.",IF(AND(ISNUMBER($K251),$K251&gt;Thresholds!$B$8),"Blocked "&amp;$K251&amp;" days. That is a decision, not a block.",IF(AND(ISNUMBER($J251),$J251&gt;=Thresholds!$B$7,$C251&lt;&gt;"Done"),"Carried "&amp;$J251&amp;" weeks. Wrong scope, or unowned.",IF(AND(ISNUMBER($M251),$M251&gt;Thresholds!$B$10),"Silent "&amp;$M251&amp;" days. Quietly dying.",IF(AND(ISNUMBER($L251),$L251&gt;Thresholds!$B$9),"Recorded "&amp;$L251&amp;" days late. The board is lagging.",""))))))</f>
        <v/>
      </c>
    </row>
    <row r="252" customFormat="false" ht="19.5" hidden="false" customHeight="true" outlineLevel="0" collapsed="false">
      <c r="A252" s="17"/>
      <c r="B252" s="17"/>
      <c r="C252" s="17"/>
      <c r="D252" s="18"/>
      <c r="E252" s="18"/>
      <c r="F252" s="18"/>
      <c r="G252" s="18"/>
      <c r="H252" s="18"/>
      <c r="I252" s="18"/>
      <c r="J252" s="19" t="str">
        <f aca="true">IF($D252="","",IF($H252&lt;&gt;"",ROUNDDOWN(($H252-$D252)/7,0),ROUNDDOWN((TODAY()-$D252)/7,0)))</f>
        <v/>
      </c>
      <c r="K252" s="19" t="str">
        <f aca="true">IF(OR($C252&lt;&gt;"Blocked",$F252=""),"",TODAY()-$F252)</f>
        <v/>
      </c>
      <c r="L252" s="19" t="str">
        <f aca="false">IF(OR($H252="",$I252=""),"",$I252-$H252)</f>
        <v/>
      </c>
      <c r="M252" s="19" t="str">
        <f aca="true">IF(OR($E252="",$C252="Done"),"",TODAY()-$E252)</f>
        <v/>
      </c>
      <c r="N252" s="20" t="str">
        <f aca="false">IF($A252="","",IF(AND($C252="Blocked",$G252=""),"No unblock date. Nobody owns this one.",IF(AND(ISNUMBER($K252),$K252&gt;Thresholds!$B$8),"Blocked "&amp;$K252&amp;" days. That is a decision, not a block.",IF(AND(ISNUMBER($J252),$J252&gt;=Thresholds!$B$7,$C252&lt;&gt;"Done"),"Carried "&amp;$J252&amp;" weeks. Wrong scope, or unowned.",IF(AND(ISNUMBER($M252),$M252&gt;Thresholds!$B$10),"Silent "&amp;$M252&amp;" days. Quietly dying.",IF(AND(ISNUMBER($L252),$L252&gt;Thresholds!$B$9),"Recorded "&amp;$L252&amp;" days late. The board is lagging.",""))))))</f>
        <v/>
      </c>
    </row>
    <row r="253" customFormat="false" ht="19.5" hidden="false" customHeight="true" outlineLevel="0" collapsed="false">
      <c r="A253" s="17"/>
      <c r="B253" s="17"/>
      <c r="C253" s="17"/>
      <c r="D253" s="18"/>
      <c r="E253" s="18"/>
      <c r="F253" s="18"/>
      <c r="G253" s="18"/>
      <c r="H253" s="18"/>
      <c r="I253" s="18"/>
      <c r="J253" s="19" t="str">
        <f aca="true">IF($D253="","",IF($H253&lt;&gt;"",ROUNDDOWN(($H253-$D253)/7,0),ROUNDDOWN((TODAY()-$D253)/7,0)))</f>
        <v/>
      </c>
      <c r="K253" s="19" t="str">
        <f aca="true">IF(OR($C253&lt;&gt;"Blocked",$F253=""),"",TODAY()-$F253)</f>
        <v/>
      </c>
      <c r="L253" s="19" t="str">
        <f aca="false">IF(OR($H253="",$I253=""),"",$I253-$H253)</f>
        <v/>
      </c>
      <c r="M253" s="19" t="str">
        <f aca="true">IF(OR($E253="",$C253="Done"),"",TODAY()-$E253)</f>
        <v/>
      </c>
      <c r="N253" s="20" t="str">
        <f aca="false">IF($A253="","",IF(AND($C253="Blocked",$G253=""),"No unblock date. Nobody owns this one.",IF(AND(ISNUMBER($K253),$K253&gt;Thresholds!$B$8),"Blocked "&amp;$K253&amp;" days. That is a decision, not a block.",IF(AND(ISNUMBER($J253),$J253&gt;=Thresholds!$B$7,$C253&lt;&gt;"Done"),"Carried "&amp;$J253&amp;" weeks. Wrong scope, or unowned.",IF(AND(ISNUMBER($M253),$M253&gt;Thresholds!$B$10),"Silent "&amp;$M253&amp;" days. Quietly dying.",IF(AND(ISNUMBER($L253),$L253&gt;Thresholds!$B$9),"Recorded "&amp;$L253&amp;" days late. The board is lagging.",""))))))</f>
        <v/>
      </c>
    </row>
    <row r="254" customFormat="false" ht="19.5" hidden="false" customHeight="true" outlineLevel="0" collapsed="false">
      <c r="A254" s="17"/>
      <c r="B254" s="17"/>
      <c r="C254" s="17"/>
      <c r="D254" s="18"/>
      <c r="E254" s="18"/>
      <c r="F254" s="18"/>
      <c r="G254" s="18"/>
      <c r="H254" s="18"/>
      <c r="I254" s="18"/>
      <c r="J254" s="19" t="str">
        <f aca="true">IF($D254="","",IF($H254&lt;&gt;"",ROUNDDOWN(($H254-$D254)/7,0),ROUNDDOWN((TODAY()-$D254)/7,0)))</f>
        <v/>
      </c>
      <c r="K254" s="19" t="str">
        <f aca="true">IF(OR($C254&lt;&gt;"Blocked",$F254=""),"",TODAY()-$F254)</f>
        <v/>
      </c>
      <c r="L254" s="19" t="str">
        <f aca="false">IF(OR($H254="",$I254=""),"",$I254-$H254)</f>
        <v/>
      </c>
      <c r="M254" s="19" t="str">
        <f aca="true">IF(OR($E254="",$C254="Done"),"",TODAY()-$E254)</f>
        <v/>
      </c>
      <c r="N254" s="20" t="str">
        <f aca="false">IF($A254="","",IF(AND($C254="Blocked",$G254=""),"No unblock date. Nobody owns this one.",IF(AND(ISNUMBER($K254),$K254&gt;Thresholds!$B$8),"Blocked "&amp;$K254&amp;" days. That is a decision, not a block.",IF(AND(ISNUMBER($J254),$J254&gt;=Thresholds!$B$7,$C254&lt;&gt;"Done"),"Carried "&amp;$J254&amp;" weeks. Wrong scope, or unowned.",IF(AND(ISNUMBER($M254),$M254&gt;Thresholds!$B$10),"Silent "&amp;$M254&amp;" days. Quietly dying.",IF(AND(ISNUMBER($L254),$L254&gt;Thresholds!$B$9),"Recorded "&amp;$L254&amp;" days late. The board is lagging.",""))))))</f>
        <v/>
      </c>
    </row>
    <row r="255" customFormat="false" ht="19.5" hidden="false" customHeight="true" outlineLevel="0" collapsed="false">
      <c r="A255" s="17"/>
      <c r="B255" s="17"/>
      <c r="C255" s="17"/>
      <c r="D255" s="18"/>
      <c r="E255" s="18"/>
      <c r="F255" s="18"/>
      <c r="G255" s="18"/>
      <c r="H255" s="18"/>
      <c r="I255" s="18"/>
      <c r="J255" s="19" t="str">
        <f aca="true">IF($D255="","",IF($H255&lt;&gt;"",ROUNDDOWN(($H255-$D255)/7,0),ROUNDDOWN((TODAY()-$D255)/7,0)))</f>
        <v/>
      </c>
      <c r="K255" s="19" t="str">
        <f aca="true">IF(OR($C255&lt;&gt;"Blocked",$F255=""),"",TODAY()-$F255)</f>
        <v/>
      </c>
      <c r="L255" s="19" t="str">
        <f aca="false">IF(OR($H255="",$I255=""),"",$I255-$H255)</f>
        <v/>
      </c>
      <c r="M255" s="19" t="str">
        <f aca="true">IF(OR($E255="",$C255="Done"),"",TODAY()-$E255)</f>
        <v/>
      </c>
      <c r="N255" s="20" t="str">
        <f aca="false">IF($A255="","",IF(AND($C255="Blocked",$G255=""),"No unblock date. Nobody owns this one.",IF(AND(ISNUMBER($K255),$K255&gt;Thresholds!$B$8),"Blocked "&amp;$K255&amp;" days. That is a decision, not a block.",IF(AND(ISNUMBER($J255),$J255&gt;=Thresholds!$B$7,$C255&lt;&gt;"Done"),"Carried "&amp;$J255&amp;" weeks. Wrong scope, or unowned.",IF(AND(ISNUMBER($M255),$M255&gt;Thresholds!$B$10),"Silent "&amp;$M255&amp;" days. Quietly dying.",IF(AND(ISNUMBER($L255),$L255&gt;Thresholds!$B$9),"Recorded "&amp;$L255&amp;" days late. The board is lagging.",""))))))</f>
        <v/>
      </c>
    </row>
    <row r="256" customFormat="false" ht="19.5" hidden="false" customHeight="true" outlineLevel="0" collapsed="false">
      <c r="A256" s="17"/>
      <c r="B256" s="17"/>
      <c r="C256" s="17"/>
      <c r="D256" s="18"/>
      <c r="E256" s="18"/>
      <c r="F256" s="18"/>
      <c r="G256" s="18"/>
      <c r="H256" s="18"/>
      <c r="I256" s="18"/>
      <c r="J256" s="19" t="str">
        <f aca="true">IF($D256="","",IF($H256&lt;&gt;"",ROUNDDOWN(($H256-$D256)/7,0),ROUNDDOWN((TODAY()-$D256)/7,0)))</f>
        <v/>
      </c>
      <c r="K256" s="19" t="str">
        <f aca="true">IF(OR($C256&lt;&gt;"Blocked",$F256=""),"",TODAY()-$F256)</f>
        <v/>
      </c>
      <c r="L256" s="19" t="str">
        <f aca="false">IF(OR($H256="",$I256=""),"",$I256-$H256)</f>
        <v/>
      </c>
      <c r="M256" s="19" t="str">
        <f aca="true">IF(OR($E256="",$C256="Done"),"",TODAY()-$E256)</f>
        <v/>
      </c>
      <c r="N256" s="20" t="str">
        <f aca="false">IF($A256="","",IF(AND($C256="Blocked",$G256=""),"No unblock date. Nobody owns this one.",IF(AND(ISNUMBER($K256),$K256&gt;Thresholds!$B$8),"Blocked "&amp;$K256&amp;" days. That is a decision, not a block.",IF(AND(ISNUMBER($J256),$J256&gt;=Thresholds!$B$7,$C256&lt;&gt;"Done"),"Carried "&amp;$J256&amp;" weeks. Wrong scope, or unowned.",IF(AND(ISNUMBER($M256),$M256&gt;Thresholds!$B$10),"Silent "&amp;$M256&amp;" days. Quietly dying.",IF(AND(ISNUMBER($L256),$L256&gt;Thresholds!$B$9),"Recorded "&amp;$L256&amp;" days late. The board is lagging.",""))))))</f>
        <v/>
      </c>
    </row>
  </sheetData>
  <autoFilter ref="A6:N256"/>
  <conditionalFormatting sqref="N7:N256">
    <cfRule type="expression" priority="2" aboveAverage="0" equalAverage="0" bottom="0" percent="0" rank="0" text="" dxfId="7">
      <formula>$N7&lt;&gt;""</formula>
    </cfRule>
  </conditionalFormatting>
  <dataValidations count="1">
    <dataValidation allowBlank="true" errorStyle="stop" operator="between" showDropDown="false" showErrorMessage="false" showInputMessage="false" sqref="C7:C256" type="list">
      <formula1>"Not started,Active,Blocked,Done"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9BD45"/>
    <pageSetUpPr fitToPage="true"/>
  </sheetPr>
  <dimension ref="A1:D23"/>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4"/>
    <col collapsed="false" customWidth="true" hidden="false" outlineLevel="0" max="3" min="2" style="0" width="13"/>
    <col collapsed="false" customWidth="true" hidden="false" outlineLevel="0" max="4" min="4" style="0" width="78"/>
  </cols>
  <sheetData>
    <row r="1" customFormat="false" ht="54" hidden="false" customHeight="true" outlineLevel="0" collapsed="false"/>
    <row r="2" customFormat="false" ht="21" hidden="false" customHeight="true" outlineLevel="0" collapsed="false">
      <c r="A2" s="1" t="s">
        <v>113</v>
      </c>
    </row>
    <row r="3" customFormat="false" ht="13.5" hidden="false" customHeight="true" outlineLevel="0" collapsed="false">
      <c r="A3" s="2" t="s">
        <v>114</v>
      </c>
    </row>
    <row r="4" customFormat="false" ht="3" hidden="false" customHeight="true" outlineLevel="0" collapsed="false">
      <c r="A4" s="3"/>
      <c r="B4" s="3"/>
      <c r="C4" s="3"/>
      <c r="D4" s="3"/>
    </row>
    <row r="5" customFormat="false" ht="9" hidden="false" customHeight="true" outlineLevel="0" collapsed="false"/>
    <row r="6" customFormat="false" ht="30" hidden="false" customHeight="true" outlineLevel="0" collapsed="false">
      <c r="A6" s="8" t="s">
        <v>115</v>
      </c>
      <c r="B6" s="8" t="s">
        <v>116</v>
      </c>
      <c r="C6" s="8" t="s">
        <v>117</v>
      </c>
      <c r="D6" s="9" t="s">
        <v>118</v>
      </c>
    </row>
    <row r="7" customFormat="false" ht="33.75" hidden="false" customHeight="true" outlineLevel="0" collapsed="false">
      <c r="A7" s="21" t="s">
        <v>119</v>
      </c>
      <c r="B7" s="22" t="n">
        <f aca="false">COUNTIFS(Board!$A$7:$A$256,"&lt;&gt;",Board!$C$7:$C$256,"&lt;&gt;Done")</f>
        <v>3</v>
      </c>
      <c r="D7" s="23" t="s">
        <v>120</v>
      </c>
    </row>
    <row r="8" customFormat="false" ht="33.75" hidden="false" customHeight="true" outlineLevel="0" collapsed="false">
      <c r="A8" s="21" t="s">
        <v>121</v>
      </c>
      <c r="B8" s="22" t="n">
        <f aca="false">COUNTIF(Board!$C$7:$C$256,"Blocked")</f>
        <v>2</v>
      </c>
      <c r="D8" s="23" t="s">
        <v>122</v>
      </c>
    </row>
    <row r="9" customFormat="false" ht="33.75" hidden="false" customHeight="true" outlineLevel="0" collapsed="false">
      <c r="A9" s="21" t="s">
        <v>123</v>
      </c>
      <c r="B9" s="22" t="n">
        <f aca="false">COUNTIFS(Board!$C$7:$C$256,"Blocked",Board!$G$7:$G$256,"")</f>
        <v>1</v>
      </c>
      <c r="C9" s="24" t="str">
        <f aca="false">IF($B$9&gt;0,"CHECK","OK")</f>
        <v>CHECK</v>
      </c>
      <c r="D9" s="23" t="s">
        <v>124</v>
      </c>
    </row>
    <row r="10" customFormat="false" ht="33.75" hidden="false" customHeight="true" outlineLevel="0" collapsed="false">
      <c r="A10" s="21" t="s">
        <v>125</v>
      </c>
      <c r="B10" s="22" t="n">
        <f aca="false">IFERROR(MAX(Board!$K$7:$K$256),0)</f>
        <v>16</v>
      </c>
      <c r="C10" s="24" t="str">
        <f aca="false">IF($B$10&gt;Thresholds!$B$8,"CHECK","OK")</f>
        <v>CHECK</v>
      </c>
      <c r="D10" s="23" t="s">
        <v>126</v>
      </c>
    </row>
    <row r="11" customFormat="false" ht="33.75" hidden="false" customHeight="true" outlineLevel="0" collapsed="false">
      <c r="A11" s="21" t="s">
        <v>127</v>
      </c>
      <c r="B11" s="22" t="n">
        <f aca="false">COUNTIFS(Board!$J$7:$J$256,"&gt;="&amp;Thresholds!$B$7,Board!$C$7:$C$256,"&lt;&gt;Done")</f>
        <v>2</v>
      </c>
      <c r="C11" s="24" t="str">
        <f aca="false">IF($B$11&gt;0,"CHECK","OK")</f>
        <v>CHECK</v>
      </c>
      <c r="D11" s="23" t="s">
        <v>128</v>
      </c>
    </row>
    <row r="12" customFormat="false" ht="33.75" hidden="false" customHeight="true" outlineLevel="0" collapsed="false">
      <c r="A12" s="21" t="s">
        <v>129</v>
      </c>
      <c r="B12" s="25" t="n">
        <f aca="false">IF($B$7=0,0,COUNTIFS(Board!$J$7:$J$256,"&gt;=1",Board!$C$7:$C$256,"&lt;&gt;Done")/$B$7)</f>
        <v>1</v>
      </c>
      <c r="C12" s="24" t="str">
        <f aca="false">IF($B$12&gt;Thresholds!$B$11,"CHECK","OK")</f>
        <v>CHECK</v>
      </c>
      <c r="D12" s="23" t="s">
        <v>130</v>
      </c>
    </row>
    <row r="13" customFormat="false" ht="33.75" hidden="false" customHeight="true" outlineLevel="0" collapsed="false">
      <c r="A13" s="21" t="s">
        <v>131</v>
      </c>
      <c r="B13" s="26" t="n">
        <f aca="false">IFERROR(AVERAGE(Board!$L$7:$L$256),0)</f>
        <v>6</v>
      </c>
      <c r="C13" s="24" t="str">
        <f aca="false">IF($B$13&gt;Thresholds!$B$9,"CHECK","OK")</f>
        <v>CHECK</v>
      </c>
      <c r="D13" s="23" t="s">
        <v>132</v>
      </c>
    </row>
    <row r="14" customFormat="false" ht="33.75" hidden="false" customHeight="true" outlineLevel="0" collapsed="false">
      <c r="A14" s="21" t="s">
        <v>133</v>
      </c>
      <c r="B14" s="22" t="n">
        <f aca="false">COUNTIFS(Board!$M$7:$M$256,"&gt;"&amp;Thresholds!$B$10)</f>
        <v>1</v>
      </c>
      <c r="C14" s="24" t="str">
        <f aca="false">IF($B$14&gt;0,"CHECK","OK")</f>
        <v>CHECK</v>
      </c>
      <c r="D14" s="23" t="s">
        <v>134</v>
      </c>
    </row>
    <row r="15" customFormat="false" ht="33.75" hidden="false" customHeight="true" outlineLevel="0" collapsed="false">
      <c r="A15" s="21" t="s">
        <v>135</v>
      </c>
      <c r="B15" s="22" t="n">
        <f aca="false">COUNTIF(Board!$N$7:$N$256,"?*")</f>
        <v>3</v>
      </c>
      <c r="C15" s="24" t="str">
        <f aca="false">IF($B$15&gt;0,"CHECK","OK")</f>
        <v>CHECK</v>
      </c>
      <c r="D15" s="23" t="s">
        <v>136</v>
      </c>
    </row>
    <row r="17" customFormat="false" ht="15" hidden="false" customHeight="false" outlineLevel="0" collapsed="false">
      <c r="A17" s="27" t="s">
        <v>137</v>
      </c>
    </row>
    <row r="18" customFormat="false" ht="30" hidden="false" customHeight="true" outlineLevel="0" collapsed="false">
      <c r="A18" s="28" t="s">
        <v>138</v>
      </c>
      <c r="B18" s="28"/>
      <c r="C18" s="28"/>
      <c r="D18" s="28"/>
    </row>
    <row r="20" customFormat="false" ht="21.75" hidden="false" customHeight="true" outlineLevel="0" collapsed="false">
      <c r="A20" s="6" t="s">
        <v>139</v>
      </c>
      <c r="B20" s="7"/>
      <c r="C20" s="7"/>
      <c r="D20" s="7"/>
    </row>
    <row r="21" customFormat="false" ht="27.75" hidden="false" customHeight="true" outlineLevel="0" collapsed="false">
      <c r="A21" s="29" t="s">
        <v>140</v>
      </c>
      <c r="B21" s="28" t="s">
        <v>141</v>
      </c>
      <c r="C21" s="28"/>
      <c r="D21" s="28"/>
    </row>
    <row r="22" customFormat="false" ht="27.75" hidden="false" customHeight="true" outlineLevel="0" collapsed="false">
      <c r="A22" s="29" t="s">
        <v>142</v>
      </c>
      <c r="B22" s="28" t="s">
        <v>143</v>
      </c>
      <c r="C22" s="28"/>
      <c r="D22" s="28"/>
    </row>
    <row r="23" customFormat="false" ht="27.75" hidden="false" customHeight="true" outlineLevel="0" collapsed="false">
      <c r="A23" s="29" t="s">
        <v>144</v>
      </c>
      <c r="B23" s="28" t="s">
        <v>145</v>
      </c>
      <c r="C23" s="28"/>
      <c r="D23" s="28"/>
    </row>
  </sheetData>
  <mergeCells count="4">
    <mergeCell ref="A18:D18"/>
    <mergeCell ref="B21:D21"/>
    <mergeCell ref="B22:D22"/>
    <mergeCell ref="B23:D23"/>
  </mergeCells>
  <conditionalFormatting sqref="C7:C15">
    <cfRule type="cellIs" priority="2" operator="equal" aboveAverage="0" equalAverage="0" bottom="0" percent="0" rank="0" text="" dxfId="7">
      <formula>"CHECK"</formula>
    </cfRule>
    <cfRule type="cellIs" priority="3" operator="equal" aboveAverage="0" equalAverage="0" bottom="0" percent="0" rank="0" text="" dxfId="8">
      <formula>"OK"</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9BD45"/>
    <pageSetUpPr fitToPage="true"/>
  </sheetPr>
  <dimension ref="A1:F25"/>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3" min="2" style="0" width="12"/>
    <col collapsed="false" customWidth="true" hidden="false" outlineLevel="0" max="4" min="4" style="0" width="15"/>
    <col collapsed="false" customWidth="true" hidden="false" outlineLevel="0" max="5" min="5" style="0" width="11"/>
    <col collapsed="false" customWidth="true" hidden="false" outlineLevel="0" max="6" min="6" style="0" width="44"/>
  </cols>
  <sheetData>
    <row r="1" customFormat="false" ht="54" hidden="false" customHeight="true" outlineLevel="0" collapsed="false"/>
    <row r="2" customFormat="false" ht="21" hidden="false" customHeight="true" outlineLevel="0" collapsed="false">
      <c r="A2" s="1" t="s">
        <v>146</v>
      </c>
    </row>
    <row r="3" customFormat="false" ht="13.5" hidden="false" customHeight="true" outlineLevel="0" collapsed="false">
      <c r="A3" s="2" t="s">
        <v>147</v>
      </c>
    </row>
    <row r="4" customFormat="false" ht="3" hidden="false" customHeight="true" outlineLevel="0" collapsed="false">
      <c r="A4" s="3"/>
      <c r="B4" s="3"/>
      <c r="C4" s="3"/>
      <c r="D4" s="3"/>
      <c r="E4" s="3"/>
      <c r="F4" s="3"/>
    </row>
    <row r="5" customFormat="false" ht="9" hidden="false" customHeight="true" outlineLevel="0" collapsed="false"/>
    <row r="6" customFormat="false" ht="30" hidden="false" customHeight="true" outlineLevel="0" collapsed="false">
      <c r="A6" s="8" t="s">
        <v>148</v>
      </c>
      <c r="B6" s="8" t="s">
        <v>149</v>
      </c>
      <c r="C6" s="8" t="s">
        <v>150</v>
      </c>
      <c r="D6" s="8" t="s">
        <v>151</v>
      </c>
      <c r="E6" s="8" t="s">
        <v>152</v>
      </c>
      <c r="F6" s="9" t="s">
        <v>153</v>
      </c>
    </row>
    <row r="7" customFormat="false" ht="25.5" hidden="false" customHeight="true" outlineLevel="0" collapsed="false">
      <c r="A7" s="18"/>
      <c r="B7" s="30"/>
      <c r="C7" s="31"/>
      <c r="D7" s="13"/>
      <c r="E7" s="30"/>
      <c r="F7" s="32" t="str">
        <f aca="false">IF($A7="","","Baseline. Everything below is measured against this.")</f>
        <v/>
      </c>
    </row>
    <row r="8" customFormat="false" ht="25.5" hidden="false" customHeight="true" outlineLevel="0" collapsed="false">
      <c r="A8" s="18"/>
      <c r="B8" s="30"/>
      <c r="C8" s="31"/>
      <c r="D8" s="13"/>
      <c r="E8" s="30"/>
      <c r="F8" s="32" t="str">
        <f aca="false">IF(OR($A8="",$A7=""),"",IF(AND($C8&lt;=$C7,$D8&lt;=$D7),"Better on both. Say so out loud, it is rarer than you think.",IF(AND($C8&gt;$C7,$D8&gt;$D7),"Worse on both. The cadence is being skipped, not failing.",IF($C8&lt;=$C7,"Carryover better, record lag worse. You are committing less and recording later.","Record lag better, carryover worse. The board is honest and the plan is not."))))</f>
        <v/>
      </c>
    </row>
    <row r="9" customFormat="false" ht="25.5" hidden="false" customHeight="true" outlineLevel="0" collapsed="false">
      <c r="A9" s="18"/>
      <c r="B9" s="30"/>
      <c r="C9" s="31"/>
      <c r="D9" s="13"/>
      <c r="E9" s="30"/>
      <c r="F9" s="32" t="str">
        <f aca="false">IF(OR($A9="",$A8=""),"",IF(AND($C9&lt;=$C8,$D9&lt;=$D8),"Better on both. Say so out loud, it is rarer than you think.",IF(AND($C9&gt;$C8,$D9&gt;$D8),"Worse on both. The cadence is being skipped, not failing.",IF($C9&lt;=$C8,"Carryover better, record lag worse. You are committing less and recording later.","Record lag better, carryover worse. The board is honest and the plan is not."))))</f>
        <v/>
      </c>
    </row>
    <row r="10" customFormat="false" ht="25.5" hidden="false" customHeight="true" outlineLevel="0" collapsed="false">
      <c r="A10" s="18"/>
      <c r="B10" s="30"/>
      <c r="C10" s="31"/>
      <c r="D10" s="13"/>
      <c r="E10" s="30"/>
      <c r="F10" s="32" t="str">
        <f aca="false">IF(OR($A10="",$A9=""),"",IF(AND($C10&lt;=$C9,$D10&lt;=$D9),"Better on both. Say so out loud, it is rarer than you think.",IF(AND($C10&gt;$C9,$D10&gt;$D9),"Worse on both. The cadence is being skipped, not failing.",IF($C10&lt;=$C9,"Carryover better, record lag worse. You are committing less and recording later.","Record lag better, carryover worse. The board is honest and the plan is not."))))</f>
        <v/>
      </c>
    </row>
    <row r="11" customFormat="false" ht="25.5" hidden="false" customHeight="true" outlineLevel="0" collapsed="false">
      <c r="A11" s="18"/>
      <c r="B11" s="30"/>
      <c r="C11" s="31"/>
      <c r="D11" s="13"/>
      <c r="E11" s="30"/>
      <c r="F11" s="32" t="str">
        <f aca="false">IF(OR($A11="",$A10=""),"",IF(AND($C11&lt;=$C10,$D11&lt;=$D10),"Better on both. Say so out loud, it is rarer than you think.",IF(AND($C11&gt;$C10,$D11&gt;$D10),"Worse on both. The cadence is being skipped, not failing.",IF($C11&lt;=$C10,"Carryover better, record lag worse. You are committing less and recording later.","Record lag better, carryover worse. The board is honest and the plan is not."))))</f>
        <v/>
      </c>
    </row>
    <row r="12" customFormat="false" ht="25.5" hidden="false" customHeight="true" outlineLevel="0" collapsed="false">
      <c r="A12" s="18"/>
      <c r="B12" s="30"/>
      <c r="C12" s="31"/>
      <c r="D12" s="13"/>
      <c r="E12" s="30"/>
      <c r="F12" s="32" t="str">
        <f aca="false">IF(OR($A12="",$A11=""),"",IF(AND($C12&lt;=$C11,$D12&lt;=$D11),"Better on both. Say so out loud, it is rarer than you think.",IF(AND($C12&gt;$C11,$D12&gt;$D11),"Worse on both. The cadence is being skipped, not failing.",IF($C12&lt;=$C11,"Carryover better, record lag worse. You are committing less and recording later.","Record lag better, carryover worse. The board is honest and the plan is not."))))</f>
        <v/>
      </c>
    </row>
    <row r="13" customFormat="false" ht="25.5" hidden="false" customHeight="true" outlineLevel="0" collapsed="false">
      <c r="A13" s="18"/>
      <c r="B13" s="30"/>
      <c r="C13" s="31"/>
      <c r="D13" s="13"/>
      <c r="E13" s="30"/>
      <c r="F13" s="32" t="str">
        <f aca="false">IF(OR($A13="",$A12=""),"",IF(AND($C13&lt;=$C12,$D13&lt;=$D12),"Better on both. Say so out loud, it is rarer than you think.",IF(AND($C13&gt;$C12,$D13&gt;$D12),"Worse on both. The cadence is being skipped, not failing.",IF($C13&lt;=$C12,"Carryover better, record lag worse. You are committing less and recording later.","Record lag better, carryover worse. The board is honest and the plan is not."))))</f>
        <v/>
      </c>
    </row>
    <row r="14" customFormat="false" ht="25.5" hidden="false" customHeight="true" outlineLevel="0" collapsed="false">
      <c r="A14" s="18"/>
      <c r="B14" s="30"/>
      <c r="C14" s="31"/>
      <c r="D14" s="13"/>
      <c r="E14" s="30"/>
      <c r="F14" s="32" t="str">
        <f aca="false">IF(OR($A14="",$A13=""),"",IF(AND($C14&lt;=$C13,$D14&lt;=$D13),"Better on both. Say so out loud, it is rarer than you think.",IF(AND($C14&gt;$C13,$D14&gt;$D13),"Worse on both. The cadence is being skipped, not failing.",IF($C14&lt;=$C13,"Carryover better, record lag worse. You are committing less and recording later.","Record lag better, carryover worse. The board is honest and the plan is not."))))</f>
        <v/>
      </c>
    </row>
    <row r="15" customFormat="false" ht="25.5" hidden="false" customHeight="true" outlineLevel="0" collapsed="false">
      <c r="A15" s="18"/>
      <c r="B15" s="30"/>
      <c r="C15" s="31"/>
      <c r="D15" s="13"/>
      <c r="E15" s="30"/>
      <c r="F15" s="32" t="str">
        <f aca="false">IF(OR($A15="",$A14=""),"",IF(AND($C15&lt;=$C14,$D15&lt;=$D14),"Better on both. Say so out loud, it is rarer than you think.",IF(AND($C15&gt;$C14,$D15&gt;$D14),"Worse on both. The cadence is being skipped, not failing.",IF($C15&lt;=$C14,"Carryover better, record lag worse. You are committing less and recording later.","Record lag better, carryover worse. The board is honest and the plan is not."))))</f>
        <v/>
      </c>
    </row>
    <row r="16" customFormat="false" ht="25.5" hidden="false" customHeight="true" outlineLevel="0" collapsed="false">
      <c r="A16" s="18"/>
      <c r="B16" s="30"/>
      <c r="C16" s="31"/>
      <c r="D16" s="13"/>
      <c r="E16" s="30"/>
      <c r="F16" s="32" t="str">
        <f aca="false">IF(OR($A16="",$A15=""),"",IF(AND($C16&lt;=$C15,$D16&lt;=$D15),"Better on both. Say so out loud, it is rarer than you think.",IF(AND($C16&gt;$C15,$D16&gt;$D15),"Worse on both. The cadence is being skipped, not failing.",IF($C16&lt;=$C15,"Carryover better, record lag worse. You are committing less and recording later.","Record lag better, carryover worse. The board is honest and the plan is not."))))</f>
        <v/>
      </c>
    </row>
    <row r="17" customFormat="false" ht="25.5" hidden="false" customHeight="true" outlineLevel="0" collapsed="false">
      <c r="A17" s="18"/>
      <c r="B17" s="30"/>
      <c r="C17" s="31"/>
      <c r="D17" s="13"/>
      <c r="E17" s="30"/>
      <c r="F17" s="32" t="str">
        <f aca="false">IF(OR($A17="",$A16=""),"",IF(AND($C17&lt;=$C16,$D17&lt;=$D16),"Better on both. Say so out loud, it is rarer than you think.",IF(AND($C17&gt;$C16,$D17&gt;$D16),"Worse on both. The cadence is being skipped, not failing.",IF($C17&lt;=$C16,"Carryover better, record lag worse. You are committing less and recording later.","Record lag better, carryover worse. The board is honest and the plan is not."))))</f>
        <v/>
      </c>
    </row>
    <row r="18" customFormat="false" ht="25.5" hidden="false" customHeight="true" outlineLevel="0" collapsed="false">
      <c r="A18" s="18"/>
      <c r="B18" s="30"/>
      <c r="C18" s="31"/>
      <c r="D18" s="13"/>
      <c r="E18" s="30"/>
      <c r="F18" s="32" t="str">
        <f aca="false">IF(OR($A18="",$A17=""),"",IF(AND($C18&lt;=$C17,$D18&lt;=$D17),"Better on both. Say so out loud, it is rarer than you think.",IF(AND($C18&gt;$C17,$D18&gt;$D17),"Worse on both. The cadence is being skipped, not failing.",IF($C18&lt;=$C17,"Carryover better, record lag worse. You are committing less and recording later.","Record lag better, carryover worse. The board is honest and the plan is not."))))</f>
        <v/>
      </c>
    </row>
    <row r="19" customFormat="false" ht="25.5" hidden="false" customHeight="true" outlineLevel="0" collapsed="false">
      <c r="A19" s="18"/>
      <c r="B19" s="30"/>
      <c r="C19" s="31"/>
      <c r="D19" s="13"/>
      <c r="E19" s="30"/>
      <c r="F19" s="32" t="str">
        <f aca="false">IF(OR($A19="",$A18=""),"",IF(AND($C19&lt;=$C18,$D19&lt;=$D18),"Better on both. Say so out loud, it is rarer than you think.",IF(AND($C19&gt;$C18,$D19&gt;$D18),"Worse on both. The cadence is being skipped, not failing.",IF($C19&lt;=$C18,"Carryover better, record lag worse. You are committing less and recording later.","Record lag better, carryover worse. The board is honest and the plan is not."))))</f>
        <v/>
      </c>
    </row>
    <row r="20" customFormat="false" ht="25.5" hidden="false" customHeight="true" outlineLevel="0" collapsed="false">
      <c r="A20" s="18"/>
      <c r="B20" s="30"/>
      <c r="C20" s="31"/>
      <c r="D20" s="13"/>
      <c r="E20" s="30"/>
      <c r="F20" s="32" t="str">
        <f aca="false">IF(OR($A20="",$A19=""),"",IF(AND($C20&lt;=$C19,$D20&lt;=$D19),"Better on both. Say so out loud, it is rarer than you think.",IF(AND($C20&gt;$C19,$D20&gt;$D19),"Worse on both. The cadence is being skipped, not failing.",IF($C20&lt;=$C19,"Carryover better, record lag worse. You are committing less and recording later.","Record lag better, carryover worse. The board is honest and the plan is not."))))</f>
        <v/>
      </c>
    </row>
    <row r="21" customFormat="false" ht="25.5" hidden="false" customHeight="true" outlineLevel="0" collapsed="false">
      <c r="A21" s="18"/>
      <c r="B21" s="30"/>
      <c r="C21" s="31"/>
      <c r="D21" s="13"/>
      <c r="E21" s="30"/>
      <c r="F21" s="32" t="str">
        <f aca="false">IF(OR($A21="",$A20=""),"",IF(AND($C21&lt;=$C20,$D21&lt;=$D20),"Better on both. Say so out loud, it is rarer than you think.",IF(AND($C21&gt;$C20,$D21&gt;$D20),"Worse on both. The cadence is being skipped, not failing.",IF($C21&lt;=$C20,"Carryover better, record lag worse. You are committing less and recording later.","Record lag better, carryover worse. The board is honest and the plan is not."))))</f>
        <v/>
      </c>
    </row>
    <row r="22" customFormat="false" ht="25.5" hidden="false" customHeight="true" outlineLevel="0" collapsed="false">
      <c r="A22" s="18"/>
      <c r="B22" s="30"/>
      <c r="C22" s="31"/>
      <c r="D22" s="13"/>
      <c r="E22" s="30"/>
      <c r="F22" s="32" t="str">
        <f aca="false">IF(OR($A22="",$A21=""),"",IF(AND($C22&lt;=$C21,$D22&lt;=$D21),"Better on both. Say so out loud, it is rarer than you think.",IF(AND($C22&gt;$C21,$D22&gt;$D21),"Worse on both. The cadence is being skipped, not failing.",IF($C22&lt;=$C21,"Carryover better, record lag worse. You are committing less and recording later.","Record lag better, carryover worse. The board is honest and the plan is not."))))</f>
        <v/>
      </c>
    </row>
    <row r="24" customFormat="false" ht="15" hidden="false" customHeight="false" outlineLevel="0" collapsed="false">
      <c r="A24" s="27" t="s">
        <v>154</v>
      </c>
    </row>
    <row r="25" customFormat="false" ht="31.5" hidden="false" customHeight="true" outlineLevel="0" collapsed="false">
      <c r="A25" s="28" t="s">
        <v>155</v>
      </c>
      <c r="B25" s="28"/>
      <c r="C25" s="28"/>
      <c r="D25" s="28"/>
      <c r="E25" s="28"/>
      <c r="F25" s="28"/>
    </row>
  </sheetData>
  <mergeCells count="1">
    <mergeCell ref="A25:F25"/>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F6F2A"/>
    <pageSetUpPr fitToPage="true"/>
  </sheetPr>
  <dimension ref="A1:C14"/>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2" min="2" style="0" width="11"/>
    <col collapsed="false" customWidth="true" hidden="false" outlineLevel="0" max="3" min="3" style="0" width="86"/>
  </cols>
  <sheetData>
    <row r="1" customFormat="false" ht="54" hidden="false" customHeight="true" outlineLevel="0" collapsed="false"/>
    <row r="2" customFormat="false" ht="21" hidden="false" customHeight="true" outlineLevel="0" collapsed="false">
      <c r="A2" s="1" t="s">
        <v>156</v>
      </c>
    </row>
    <row r="3" customFormat="false" ht="13.5" hidden="false" customHeight="true" outlineLevel="0" collapsed="false">
      <c r="A3" s="2" t="s">
        <v>157</v>
      </c>
    </row>
    <row r="4" customFormat="false" ht="3" hidden="false" customHeight="true" outlineLevel="0" collapsed="false">
      <c r="A4" s="3"/>
      <c r="B4" s="3"/>
      <c r="C4" s="3"/>
    </row>
    <row r="5" customFormat="false" ht="9" hidden="false" customHeight="true" outlineLevel="0" collapsed="false"/>
    <row r="6" customFormat="false" ht="30" hidden="false" customHeight="true" outlineLevel="0" collapsed="false">
      <c r="A6" s="8" t="s">
        <v>158</v>
      </c>
      <c r="B6" s="8" t="s">
        <v>116</v>
      </c>
      <c r="C6" s="9" t="s">
        <v>159</v>
      </c>
    </row>
    <row r="7" customFormat="false" ht="33.75" hidden="false" customHeight="true" outlineLevel="0" collapsed="false">
      <c r="A7" s="21" t="s">
        <v>160</v>
      </c>
      <c r="B7" s="33" t="n">
        <v>3</v>
      </c>
      <c r="C7" s="23" t="s">
        <v>161</v>
      </c>
    </row>
    <row r="8" customFormat="false" ht="33.75" hidden="false" customHeight="true" outlineLevel="0" collapsed="false">
      <c r="A8" s="21" t="s">
        <v>162</v>
      </c>
      <c r="B8" s="33" t="n">
        <v>7</v>
      </c>
      <c r="C8" s="23" t="s">
        <v>163</v>
      </c>
    </row>
    <row r="9" customFormat="false" ht="33.75" hidden="false" customHeight="true" outlineLevel="0" collapsed="false">
      <c r="A9" s="21" t="s">
        <v>164</v>
      </c>
      <c r="B9" s="33" t="n">
        <v>2</v>
      </c>
      <c r="C9" s="23" t="s">
        <v>165</v>
      </c>
    </row>
    <row r="10" customFormat="false" ht="33.75" hidden="false" customHeight="true" outlineLevel="0" collapsed="false">
      <c r="A10" s="21" t="s">
        <v>166</v>
      </c>
      <c r="B10" s="33" t="n">
        <v>14</v>
      </c>
      <c r="C10" s="23" t="s">
        <v>167</v>
      </c>
    </row>
    <row r="11" customFormat="false" ht="33.75" hidden="false" customHeight="true" outlineLevel="0" collapsed="false">
      <c r="A11" s="21" t="s">
        <v>168</v>
      </c>
      <c r="B11" s="34" t="n">
        <v>0.4</v>
      </c>
      <c r="C11" s="23" t="s">
        <v>169</v>
      </c>
    </row>
    <row r="13" customFormat="false" ht="15" hidden="false" customHeight="false" outlineLevel="0" collapsed="false">
      <c r="A13" s="27" t="s">
        <v>170</v>
      </c>
    </row>
    <row r="14" customFormat="false" ht="42" hidden="false" customHeight="true" outlineLevel="0" collapsed="false">
      <c r="A14" s="28" t="s">
        <v>171</v>
      </c>
      <c r="B14" s="28"/>
      <c r="C14" s="28"/>
    </row>
  </sheetData>
  <mergeCells count="1">
    <mergeCell ref="A14:C14"/>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57575"/>
    <pageSetUpPr fitToPage="true"/>
  </sheetPr>
  <dimension ref="A1:F156"/>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3"/>
    <col collapsed="false" customWidth="true" hidden="false" outlineLevel="0" max="2" min="2" style="0" width="22"/>
    <col collapsed="false" customWidth="true" hidden="false" outlineLevel="0" max="3" min="3" style="0" width="40"/>
    <col collapsed="false" customWidth="true" hidden="false" outlineLevel="0" max="5" min="4" style="0" width="34"/>
    <col collapsed="false" customWidth="true" hidden="false" outlineLevel="0" max="6" min="6" style="0" width="40"/>
  </cols>
  <sheetData>
    <row r="1" customFormat="false" ht="54" hidden="false" customHeight="true" outlineLevel="0" collapsed="false"/>
    <row r="2" customFormat="false" ht="21" hidden="false" customHeight="true" outlineLevel="0" collapsed="false">
      <c r="A2" s="1" t="s">
        <v>172</v>
      </c>
    </row>
    <row r="3" customFormat="false" ht="13.5" hidden="false" customHeight="true" outlineLevel="0" collapsed="false">
      <c r="A3" s="2" t="s">
        <v>173</v>
      </c>
    </row>
    <row r="4" customFormat="false" ht="3" hidden="false" customHeight="true" outlineLevel="0" collapsed="false">
      <c r="A4" s="3"/>
      <c r="B4" s="3"/>
      <c r="C4" s="3"/>
      <c r="D4" s="3"/>
      <c r="E4" s="3"/>
      <c r="F4" s="3"/>
    </row>
    <row r="5" customFormat="false" ht="9" hidden="false" customHeight="true" outlineLevel="0" collapsed="false"/>
    <row r="6" customFormat="false" ht="30" hidden="false" customHeight="true" outlineLevel="0" collapsed="false">
      <c r="A6" s="8" t="s">
        <v>174</v>
      </c>
      <c r="B6" s="8" t="s">
        <v>175</v>
      </c>
      <c r="C6" s="8" t="s">
        <v>176</v>
      </c>
      <c r="D6" s="8" t="s">
        <v>177</v>
      </c>
      <c r="E6" s="8" t="s">
        <v>178</v>
      </c>
      <c r="F6" s="9" t="s">
        <v>179</v>
      </c>
    </row>
    <row r="7" customFormat="false" ht="25.5" hidden="false" customHeight="true" outlineLevel="0" collapsed="false">
      <c r="A7" s="18" t="n">
        <v>46268</v>
      </c>
      <c r="B7" s="17" t="s">
        <v>180</v>
      </c>
      <c r="C7" s="11" t="s">
        <v>181</v>
      </c>
      <c r="D7" s="11"/>
      <c r="E7" s="11"/>
      <c r="F7" s="11" t="s">
        <v>182</v>
      </c>
    </row>
    <row r="8" customFormat="false" ht="25.5" hidden="false" customHeight="true" outlineLevel="0" collapsed="false">
      <c r="A8" s="18"/>
      <c r="B8" s="17"/>
      <c r="C8" s="11"/>
      <c r="D8" s="11"/>
      <c r="E8" s="11"/>
      <c r="F8" s="11"/>
    </row>
    <row r="9" customFormat="false" ht="25.5" hidden="false" customHeight="true" outlineLevel="0" collapsed="false">
      <c r="A9" s="18"/>
      <c r="B9" s="17"/>
      <c r="C9" s="11"/>
      <c r="D9" s="11"/>
      <c r="E9" s="11"/>
      <c r="F9" s="11"/>
    </row>
    <row r="10" customFormat="false" ht="25.5" hidden="false" customHeight="true" outlineLevel="0" collapsed="false">
      <c r="A10" s="18"/>
      <c r="B10" s="17"/>
      <c r="C10" s="11"/>
      <c r="D10" s="11"/>
      <c r="E10" s="11"/>
      <c r="F10" s="11"/>
    </row>
    <row r="11" customFormat="false" ht="25.5" hidden="false" customHeight="true" outlineLevel="0" collapsed="false">
      <c r="A11" s="18"/>
      <c r="B11" s="17"/>
      <c r="C11" s="11"/>
      <c r="D11" s="11"/>
      <c r="E11" s="11"/>
      <c r="F11" s="11"/>
    </row>
    <row r="12" customFormat="false" ht="25.5" hidden="false" customHeight="true" outlineLevel="0" collapsed="false">
      <c r="A12" s="18"/>
      <c r="B12" s="17"/>
      <c r="C12" s="11"/>
      <c r="D12" s="11"/>
      <c r="E12" s="11"/>
      <c r="F12" s="11"/>
    </row>
    <row r="13" customFormat="false" ht="25.5" hidden="false" customHeight="true" outlineLevel="0" collapsed="false">
      <c r="A13" s="18"/>
      <c r="B13" s="17"/>
      <c r="C13" s="11"/>
      <c r="D13" s="11"/>
      <c r="E13" s="11"/>
      <c r="F13" s="11"/>
    </row>
    <row r="14" customFormat="false" ht="25.5" hidden="false" customHeight="true" outlineLevel="0" collapsed="false">
      <c r="A14" s="18"/>
      <c r="B14" s="17"/>
      <c r="C14" s="11"/>
      <c r="D14" s="11"/>
      <c r="E14" s="11"/>
      <c r="F14" s="11"/>
    </row>
    <row r="15" customFormat="false" ht="25.5" hidden="false" customHeight="true" outlineLevel="0" collapsed="false">
      <c r="A15" s="18"/>
      <c r="B15" s="17"/>
      <c r="C15" s="11"/>
      <c r="D15" s="11"/>
      <c r="E15" s="11"/>
      <c r="F15" s="11"/>
    </row>
    <row r="16" customFormat="false" ht="25.5" hidden="false" customHeight="true" outlineLevel="0" collapsed="false">
      <c r="A16" s="18"/>
      <c r="B16" s="17"/>
      <c r="C16" s="11"/>
      <c r="D16" s="11"/>
      <c r="E16" s="11"/>
      <c r="F16" s="11"/>
    </row>
    <row r="17" customFormat="false" ht="25.5" hidden="false" customHeight="true" outlineLevel="0" collapsed="false">
      <c r="A17" s="18"/>
      <c r="B17" s="17"/>
      <c r="C17" s="11"/>
      <c r="D17" s="11"/>
      <c r="E17" s="11"/>
      <c r="F17" s="11"/>
    </row>
    <row r="18" customFormat="false" ht="25.5" hidden="false" customHeight="true" outlineLevel="0" collapsed="false">
      <c r="A18" s="18"/>
      <c r="B18" s="17"/>
      <c r="C18" s="11"/>
      <c r="D18" s="11"/>
      <c r="E18" s="11"/>
      <c r="F18" s="11"/>
    </row>
    <row r="19" customFormat="false" ht="25.5" hidden="false" customHeight="true" outlineLevel="0" collapsed="false">
      <c r="A19" s="18"/>
      <c r="B19" s="17"/>
      <c r="C19" s="11"/>
      <c r="D19" s="11"/>
      <c r="E19" s="11"/>
      <c r="F19" s="11"/>
    </row>
    <row r="20" customFormat="false" ht="25.5" hidden="false" customHeight="true" outlineLevel="0" collapsed="false">
      <c r="A20" s="18"/>
      <c r="B20" s="17"/>
      <c r="C20" s="11"/>
      <c r="D20" s="11"/>
      <c r="E20" s="11"/>
      <c r="F20" s="11"/>
    </row>
    <row r="21" customFormat="false" ht="25.5" hidden="false" customHeight="true" outlineLevel="0" collapsed="false">
      <c r="A21" s="18"/>
      <c r="B21" s="17"/>
      <c r="C21" s="11"/>
      <c r="D21" s="11"/>
      <c r="E21" s="11"/>
      <c r="F21" s="11"/>
    </row>
    <row r="22" customFormat="false" ht="25.5" hidden="false" customHeight="true" outlineLevel="0" collapsed="false">
      <c r="A22" s="18"/>
      <c r="B22" s="17"/>
      <c r="C22" s="11"/>
      <c r="D22" s="11"/>
      <c r="E22" s="11"/>
      <c r="F22" s="11"/>
    </row>
    <row r="23" customFormat="false" ht="25.5" hidden="false" customHeight="true" outlineLevel="0" collapsed="false">
      <c r="A23" s="18"/>
      <c r="B23" s="17"/>
      <c r="C23" s="11"/>
      <c r="D23" s="11"/>
      <c r="E23" s="11"/>
      <c r="F23" s="11"/>
    </row>
    <row r="24" customFormat="false" ht="25.5" hidden="false" customHeight="true" outlineLevel="0" collapsed="false">
      <c r="A24" s="18"/>
      <c r="B24" s="17"/>
      <c r="C24" s="11"/>
      <c r="D24" s="11"/>
      <c r="E24" s="11"/>
      <c r="F24" s="11"/>
    </row>
    <row r="25" customFormat="false" ht="25.5" hidden="false" customHeight="true" outlineLevel="0" collapsed="false">
      <c r="A25" s="18"/>
      <c r="B25" s="17"/>
      <c r="C25" s="11"/>
      <c r="D25" s="11"/>
      <c r="E25" s="11"/>
      <c r="F25" s="11"/>
    </row>
    <row r="26" customFormat="false" ht="25.5" hidden="false" customHeight="true" outlineLevel="0" collapsed="false">
      <c r="A26" s="18"/>
      <c r="B26" s="17"/>
      <c r="C26" s="11"/>
      <c r="D26" s="11"/>
      <c r="E26" s="11"/>
      <c r="F26" s="11"/>
    </row>
    <row r="27" customFormat="false" ht="25.5" hidden="false" customHeight="true" outlineLevel="0" collapsed="false">
      <c r="A27" s="18"/>
      <c r="B27" s="17"/>
      <c r="C27" s="11"/>
      <c r="D27" s="11"/>
      <c r="E27" s="11"/>
      <c r="F27" s="11"/>
    </row>
    <row r="28" customFormat="false" ht="25.5" hidden="false" customHeight="true" outlineLevel="0" collapsed="false">
      <c r="A28" s="18"/>
      <c r="B28" s="17"/>
      <c r="C28" s="11"/>
      <c r="D28" s="11"/>
      <c r="E28" s="11"/>
      <c r="F28" s="11"/>
    </row>
    <row r="29" customFormat="false" ht="25.5" hidden="false" customHeight="true" outlineLevel="0" collapsed="false">
      <c r="A29" s="18"/>
      <c r="B29" s="17"/>
      <c r="C29" s="11"/>
      <c r="D29" s="11"/>
      <c r="E29" s="11"/>
      <c r="F29" s="11"/>
    </row>
    <row r="30" customFormat="false" ht="25.5" hidden="false" customHeight="true" outlineLevel="0" collapsed="false">
      <c r="A30" s="18"/>
      <c r="B30" s="17"/>
      <c r="C30" s="11"/>
      <c r="D30" s="11"/>
      <c r="E30" s="11"/>
      <c r="F30" s="11"/>
    </row>
    <row r="31" customFormat="false" ht="25.5" hidden="false" customHeight="true" outlineLevel="0" collapsed="false">
      <c r="A31" s="18"/>
      <c r="B31" s="17"/>
      <c r="C31" s="11"/>
      <c r="D31" s="11"/>
      <c r="E31" s="11"/>
      <c r="F31" s="11"/>
    </row>
    <row r="32" customFormat="false" ht="25.5" hidden="false" customHeight="true" outlineLevel="0" collapsed="false">
      <c r="A32" s="18"/>
      <c r="B32" s="17"/>
      <c r="C32" s="11"/>
      <c r="D32" s="11"/>
      <c r="E32" s="11"/>
      <c r="F32" s="11"/>
    </row>
    <row r="33" customFormat="false" ht="25.5" hidden="false" customHeight="true" outlineLevel="0" collapsed="false">
      <c r="A33" s="18"/>
      <c r="B33" s="17"/>
      <c r="C33" s="11"/>
      <c r="D33" s="11"/>
      <c r="E33" s="11"/>
      <c r="F33" s="11"/>
    </row>
    <row r="34" customFormat="false" ht="25.5" hidden="false" customHeight="true" outlineLevel="0" collapsed="false">
      <c r="A34" s="18"/>
      <c r="B34" s="17"/>
      <c r="C34" s="11"/>
      <c r="D34" s="11"/>
      <c r="E34" s="11"/>
      <c r="F34" s="11"/>
    </row>
    <row r="35" customFormat="false" ht="25.5" hidden="false" customHeight="true" outlineLevel="0" collapsed="false">
      <c r="A35" s="18"/>
      <c r="B35" s="17"/>
      <c r="C35" s="11"/>
      <c r="D35" s="11"/>
      <c r="E35" s="11"/>
      <c r="F35" s="11"/>
    </row>
    <row r="36" customFormat="false" ht="25.5" hidden="false" customHeight="true" outlineLevel="0" collapsed="false">
      <c r="A36" s="18"/>
      <c r="B36" s="17"/>
      <c r="C36" s="11"/>
      <c r="D36" s="11"/>
      <c r="E36" s="11"/>
      <c r="F36" s="11"/>
    </row>
    <row r="37" customFormat="false" ht="25.5" hidden="false" customHeight="true" outlineLevel="0" collapsed="false">
      <c r="A37" s="18"/>
      <c r="B37" s="17"/>
      <c r="C37" s="11"/>
      <c r="D37" s="11"/>
      <c r="E37" s="11"/>
      <c r="F37" s="11"/>
    </row>
    <row r="38" customFormat="false" ht="25.5" hidden="false" customHeight="true" outlineLevel="0" collapsed="false">
      <c r="A38" s="18"/>
      <c r="B38" s="17"/>
      <c r="C38" s="11"/>
      <c r="D38" s="11"/>
      <c r="E38" s="11"/>
      <c r="F38" s="11"/>
    </row>
    <row r="39" customFormat="false" ht="25.5" hidden="false" customHeight="true" outlineLevel="0" collapsed="false">
      <c r="A39" s="18"/>
      <c r="B39" s="17"/>
      <c r="C39" s="11"/>
      <c r="D39" s="11"/>
      <c r="E39" s="11"/>
      <c r="F39" s="11"/>
    </row>
    <row r="40" customFormat="false" ht="25.5" hidden="false" customHeight="true" outlineLevel="0" collapsed="false">
      <c r="A40" s="18"/>
      <c r="B40" s="17"/>
      <c r="C40" s="11"/>
      <c r="D40" s="11"/>
      <c r="E40" s="11"/>
      <c r="F40" s="11"/>
    </row>
    <row r="41" customFormat="false" ht="25.5" hidden="false" customHeight="true" outlineLevel="0" collapsed="false">
      <c r="A41" s="18"/>
      <c r="B41" s="17"/>
      <c r="C41" s="11"/>
      <c r="D41" s="11"/>
      <c r="E41" s="11"/>
      <c r="F41" s="11"/>
    </row>
    <row r="42" customFormat="false" ht="25.5" hidden="false" customHeight="true" outlineLevel="0" collapsed="false">
      <c r="A42" s="18"/>
      <c r="B42" s="17"/>
      <c r="C42" s="11"/>
      <c r="D42" s="11"/>
      <c r="E42" s="11"/>
      <c r="F42" s="11"/>
    </row>
    <row r="43" customFormat="false" ht="25.5" hidden="false" customHeight="true" outlineLevel="0" collapsed="false">
      <c r="A43" s="18"/>
      <c r="B43" s="17"/>
      <c r="C43" s="11"/>
      <c r="D43" s="11"/>
      <c r="E43" s="11"/>
      <c r="F43" s="11"/>
    </row>
    <row r="44" customFormat="false" ht="25.5" hidden="false" customHeight="true" outlineLevel="0" collapsed="false">
      <c r="A44" s="18"/>
      <c r="B44" s="17"/>
      <c r="C44" s="11"/>
      <c r="D44" s="11"/>
      <c r="E44" s="11"/>
      <c r="F44" s="11"/>
    </row>
    <row r="45" customFormat="false" ht="25.5" hidden="false" customHeight="true" outlineLevel="0" collapsed="false">
      <c r="A45" s="18"/>
      <c r="B45" s="17"/>
      <c r="C45" s="11"/>
      <c r="D45" s="11"/>
      <c r="E45" s="11"/>
      <c r="F45" s="11"/>
    </row>
    <row r="46" customFormat="false" ht="25.5" hidden="false" customHeight="true" outlineLevel="0" collapsed="false">
      <c r="A46" s="18"/>
      <c r="B46" s="17"/>
      <c r="C46" s="11"/>
      <c r="D46" s="11"/>
      <c r="E46" s="11"/>
      <c r="F46" s="11"/>
    </row>
    <row r="47" customFormat="false" ht="25.5" hidden="false" customHeight="true" outlineLevel="0" collapsed="false">
      <c r="A47" s="18"/>
      <c r="B47" s="17"/>
      <c r="C47" s="11"/>
      <c r="D47" s="11"/>
      <c r="E47" s="11"/>
      <c r="F47" s="11"/>
    </row>
    <row r="48" customFormat="false" ht="25.5" hidden="false" customHeight="true" outlineLevel="0" collapsed="false">
      <c r="A48" s="18"/>
      <c r="B48" s="17"/>
      <c r="C48" s="11"/>
      <c r="D48" s="11"/>
      <c r="E48" s="11"/>
      <c r="F48" s="11"/>
    </row>
    <row r="49" customFormat="false" ht="25.5" hidden="false" customHeight="true" outlineLevel="0" collapsed="false">
      <c r="A49" s="18"/>
      <c r="B49" s="17"/>
      <c r="C49" s="11"/>
      <c r="D49" s="11"/>
      <c r="E49" s="11"/>
      <c r="F49" s="11"/>
    </row>
    <row r="50" customFormat="false" ht="25.5" hidden="false" customHeight="true" outlineLevel="0" collapsed="false">
      <c r="A50" s="18"/>
      <c r="B50" s="17"/>
      <c r="C50" s="11"/>
      <c r="D50" s="11"/>
      <c r="E50" s="11"/>
      <c r="F50" s="11"/>
    </row>
    <row r="51" customFormat="false" ht="25.5" hidden="false" customHeight="true" outlineLevel="0" collapsed="false">
      <c r="A51" s="18"/>
      <c r="B51" s="17"/>
      <c r="C51" s="11"/>
      <c r="D51" s="11"/>
      <c r="E51" s="11"/>
      <c r="F51" s="11"/>
    </row>
    <row r="52" customFormat="false" ht="25.5" hidden="false" customHeight="true" outlineLevel="0" collapsed="false">
      <c r="A52" s="18"/>
      <c r="B52" s="17"/>
      <c r="C52" s="11"/>
      <c r="D52" s="11"/>
      <c r="E52" s="11"/>
      <c r="F52" s="11"/>
    </row>
    <row r="53" customFormat="false" ht="25.5" hidden="false" customHeight="true" outlineLevel="0" collapsed="false">
      <c r="A53" s="18"/>
      <c r="B53" s="17"/>
      <c r="C53" s="11"/>
      <c r="D53" s="11"/>
      <c r="E53" s="11"/>
      <c r="F53" s="11"/>
    </row>
    <row r="54" customFormat="false" ht="25.5" hidden="false" customHeight="true" outlineLevel="0" collapsed="false">
      <c r="A54" s="18"/>
      <c r="B54" s="17"/>
      <c r="C54" s="11"/>
      <c r="D54" s="11"/>
      <c r="E54" s="11"/>
      <c r="F54" s="11"/>
    </row>
    <row r="55" customFormat="false" ht="25.5" hidden="false" customHeight="true" outlineLevel="0" collapsed="false">
      <c r="A55" s="18"/>
      <c r="B55" s="17"/>
      <c r="C55" s="11"/>
      <c r="D55" s="11"/>
      <c r="E55" s="11"/>
      <c r="F55" s="11"/>
    </row>
    <row r="56" customFormat="false" ht="25.5" hidden="false" customHeight="true" outlineLevel="0" collapsed="false">
      <c r="A56" s="18"/>
      <c r="B56" s="17"/>
      <c r="C56" s="11"/>
      <c r="D56" s="11"/>
      <c r="E56" s="11"/>
      <c r="F56" s="11"/>
    </row>
    <row r="57" customFormat="false" ht="25.5" hidden="false" customHeight="true" outlineLevel="0" collapsed="false">
      <c r="A57" s="18"/>
      <c r="B57" s="17"/>
      <c r="C57" s="11"/>
      <c r="D57" s="11"/>
      <c r="E57" s="11"/>
      <c r="F57" s="11"/>
    </row>
    <row r="58" customFormat="false" ht="25.5" hidden="false" customHeight="true" outlineLevel="0" collapsed="false">
      <c r="A58" s="18"/>
      <c r="B58" s="17"/>
      <c r="C58" s="11"/>
      <c r="D58" s="11"/>
      <c r="E58" s="11"/>
      <c r="F58" s="11"/>
    </row>
    <row r="59" customFormat="false" ht="25.5" hidden="false" customHeight="true" outlineLevel="0" collapsed="false">
      <c r="A59" s="18"/>
      <c r="B59" s="17"/>
      <c r="C59" s="11"/>
      <c r="D59" s="11"/>
      <c r="E59" s="11"/>
      <c r="F59" s="11"/>
    </row>
    <row r="60" customFormat="false" ht="25.5" hidden="false" customHeight="true" outlineLevel="0" collapsed="false">
      <c r="A60" s="18"/>
      <c r="B60" s="17"/>
      <c r="C60" s="11"/>
      <c r="D60" s="11"/>
      <c r="E60" s="11"/>
      <c r="F60" s="11"/>
    </row>
    <row r="61" customFormat="false" ht="25.5" hidden="false" customHeight="true" outlineLevel="0" collapsed="false">
      <c r="A61" s="18"/>
      <c r="B61" s="17"/>
      <c r="C61" s="11"/>
      <c r="D61" s="11"/>
      <c r="E61" s="11"/>
      <c r="F61" s="11"/>
    </row>
    <row r="62" customFormat="false" ht="25.5" hidden="false" customHeight="true" outlineLevel="0" collapsed="false">
      <c r="A62" s="18"/>
      <c r="B62" s="17"/>
      <c r="C62" s="11"/>
      <c r="D62" s="11"/>
      <c r="E62" s="11"/>
      <c r="F62" s="11"/>
    </row>
    <row r="63" customFormat="false" ht="25.5" hidden="false" customHeight="true" outlineLevel="0" collapsed="false">
      <c r="A63" s="18"/>
      <c r="B63" s="17"/>
      <c r="C63" s="11"/>
      <c r="D63" s="11"/>
      <c r="E63" s="11"/>
      <c r="F63" s="11"/>
    </row>
    <row r="64" customFormat="false" ht="25.5" hidden="false" customHeight="true" outlineLevel="0" collapsed="false">
      <c r="A64" s="18"/>
      <c r="B64" s="17"/>
      <c r="C64" s="11"/>
      <c r="D64" s="11"/>
      <c r="E64" s="11"/>
      <c r="F64" s="11"/>
    </row>
    <row r="65" customFormat="false" ht="25.5" hidden="false" customHeight="true" outlineLevel="0" collapsed="false">
      <c r="A65" s="18"/>
      <c r="B65" s="17"/>
      <c r="C65" s="11"/>
      <c r="D65" s="11"/>
      <c r="E65" s="11"/>
      <c r="F65" s="11"/>
    </row>
    <row r="66" customFormat="false" ht="25.5" hidden="false" customHeight="true" outlineLevel="0" collapsed="false">
      <c r="A66" s="18"/>
      <c r="B66" s="17"/>
      <c r="C66" s="11"/>
      <c r="D66" s="11"/>
      <c r="E66" s="11"/>
      <c r="F66" s="11"/>
    </row>
    <row r="67" customFormat="false" ht="25.5" hidden="false" customHeight="true" outlineLevel="0" collapsed="false">
      <c r="A67" s="18"/>
      <c r="B67" s="17"/>
      <c r="C67" s="11"/>
      <c r="D67" s="11"/>
      <c r="E67" s="11"/>
      <c r="F67" s="11"/>
    </row>
    <row r="68" customFormat="false" ht="25.5" hidden="false" customHeight="true" outlineLevel="0" collapsed="false">
      <c r="A68" s="18"/>
      <c r="B68" s="17"/>
      <c r="C68" s="11"/>
      <c r="D68" s="11"/>
      <c r="E68" s="11"/>
      <c r="F68" s="11"/>
    </row>
    <row r="69" customFormat="false" ht="25.5" hidden="false" customHeight="true" outlineLevel="0" collapsed="false">
      <c r="A69" s="18"/>
      <c r="B69" s="17"/>
      <c r="C69" s="11"/>
      <c r="D69" s="11"/>
      <c r="E69" s="11"/>
      <c r="F69" s="11"/>
    </row>
    <row r="70" customFormat="false" ht="25.5" hidden="false" customHeight="true" outlineLevel="0" collapsed="false">
      <c r="A70" s="18"/>
      <c r="B70" s="17"/>
      <c r="C70" s="11"/>
      <c r="D70" s="11"/>
      <c r="E70" s="11"/>
      <c r="F70" s="11"/>
    </row>
    <row r="71" customFormat="false" ht="25.5" hidden="false" customHeight="true" outlineLevel="0" collapsed="false">
      <c r="A71" s="18"/>
      <c r="B71" s="17"/>
      <c r="C71" s="11"/>
      <c r="D71" s="11"/>
      <c r="E71" s="11"/>
      <c r="F71" s="11"/>
    </row>
    <row r="72" customFormat="false" ht="25.5" hidden="false" customHeight="true" outlineLevel="0" collapsed="false">
      <c r="A72" s="18"/>
      <c r="B72" s="17"/>
      <c r="C72" s="11"/>
      <c r="D72" s="11"/>
      <c r="E72" s="11"/>
      <c r="F72" s="11"/>
    </row>
    <row r="73" customFormat="false" ht="25.5" hidden="false" customHeight="true" outlineLevel="0" collapsed="false">
      <c r="A73" s="18"/>
      <c r="B73" s="17"/>
      <c r="C73" s="11"/>
      <c r="D73" s="11"/>
      <c r="E73" s="11"/>
      <c r="F73" s="11"/>
    </row>
    <row r="74" customFormat="false" ht="25.5" hidden="false" customHeight="true" outlineLevel="0" collapsed="false">
      <c r="A74" s="18"/>
      <c r="B74" s="17"/>
      <c r="C74" s="11"/>
      <c r="D74" s="11"/>
      <c r="E74" s="11"/>
      <c r="F74" s="11"/>
    </row>
    <row r="75" customFormat="false" ht="25.5" hidden="false" customHeight="true" outlineLevel="0" collapsed="false">
      <c r="A75" s="18"/>
      <c r="B75" s="17"/>
      <c r="C75" s="11"/>
      <c r="D75" s="11"/>
      <c r="E75" s="11"/>
      <c r="F75" s="11"/>
    </row>
    <row r="76" customFormat="false" ht="25.5" hidden="false" customHeight="true" outlineLevel="0" collapsed="false">
      <c r="A76" s="18"/>
      <c r="B76" s="17"/>
      <c r="C76" s="11"/>
      <c r="D76" s="11"/>
      <c r="E76" s="11"/>
      <c r="F76" s="11"/>
    </row>
    <row r="77" customFormat="false" ht="25.5" hidden="false" customHeight="true" outlineLevel="0" collapsed="false">
      <c r="A77" s="18"/>
      <c r="B77" s="17"/>
      <c r="C77" s="11"/>
      <c r="D77" s="11"/>
      <c r="E77" s="11"/>
      <c r="F77" s="11"/>
    </row>
    <row r="78" customFormat="false" ht="25.5" hidden="false" customHeight="true" outlineLevel="0" collapsed="false">
      <c r="A78" s="18"/>
      <c r="B78" s="17"/>
      <c r="C78" s="11"/>
      <c r="D78" s="11"/>
      <c r="E78" s="11"/>
      <c r="F78" s="11"/>
    </row>
    <row r="79" customFormat="false" ht="25.5" hidden="false" customHeight="true" outlineLevel="0" collapsed="false">
      <c r="A79" s="18"/>
      <c r="B79" s="17"/>
      <c r="C79" s="11"/>
      <c r="D79" s="11"/>
      <c r="E79" s="11"/>
      <c r="F79" s="11"/>
    </row>
    <row r="80" customFormat="false" ht="25.5" hidden="false" customHeight="true" outlineLevel="0" collapsed="false">
      <c r="A80" s="18"/>
      <c r="B80" s="17"/>
      <c r="C80" s="11"/>
      <c r="D80" s="11"/>
      <c r="E80" s="11"/>
      <c r="F80" s="11"/>
    </row>
    <row r="81" customFormat="false" ht="25.5" hidden="false" customHeight="true" outlineLevel="0" collapsed="false">
      <c r="A81" s="18"/>
      <c r="B81" s="17"/>
      <c r="C81" s="11"/>
      <c r="D81" s="11"/>
      <c r="E81" s="11"/>
      <c r="F81" s="11"/>
    </row>
    <row r="82" customFormat="false" ht="25.5" hidden="false" customHeight="true" outlineLevel="0" collapsed="false">
      <c r="A82" s="18"/>
      <c r="B82" s="17"/>
      <c r="C82" s="11"/>
      <c r="D82" s="11"/>
      <c r="E82" s="11"/>
      <c r="F82" s="11"/>
    </row>
    <row r="83" customFormat="false" ht="25.5" hidden="false" customHeight="true" outlineLevel="0" collapsed="false">
      <c r="A83" s="18"/>
      <c r="B83" s="17"/>
      <c r="C83" s="11"/>
      <c r="D83" s="11"/>
      <c r="E83" s="11"/>
      <c r="F83" s="11"/>
    </row>
    <row r="84" customFormat="false" ht="25.5" hidden="false" customHeight="true" outlineLevel="0" collapsed="false">
      <c r="A84" s="18"/>
      <c r="B84" s="17"/>
      <c r="C84" s="11"/>
      <c r="D84" s="11"/>
      <c r="E84" s="11"/>
      <c r="F84" s="11"/>
    </row>
    <row r="85" customFormat="false" ht="25.5" hidden="false" customHeight="true" outlineLevel="0" collapsed="false">
      <c r="A85" s="18"/>
      <c r="B85" s="17"/>
      <c r="C85" s="11"/>
      <c r="D85" s="11"/>
      <c r="E85" s="11"/>
      <c r="F85" s="11"/>
    </row>
    <row r="86" customFormat="false" ht="25.5" hidden="false" customHeight="true" outlineLevel="0" collapsed="false">
      <c r="A86" s="18"/>
      <c r="B86" s="17"/>
      <c r="C86" s="11"/>
      <c r="D86" s="11"/>
      <c r="E86" s="11"/>
      <c r="F86" s="11"/>
    </row>
    <row r="87" customFormat="false" ht="25.5" hidden="false" customHeight="true" outlineLevel="0" collapsed="false">
      <c r="A87" s="18"/>
      <c r="B87" s="17"/>
      <c r="C87" s="11"/>
      <c r="D87" s="11"/>
      <c r="E87" s="11"/>
      <c r="F87" s="11"/>
    </row>
    <row r="88" customFormat="false" ht="25.5" hidden="false" customHeight="true" outlineLevel="0" collapsed="false">
      <c r="A88" s="18"/>
      <c r="B88" s="17"/>
      <c r="C88" s="11"/>
      <c r="D88" s="11"/>
      <c r="E88" s="11"/>
      <c r="F88" s="11"/>
    </row>
    <row r="89" customFormat="false" ht="25.5" hidden="false" customHeight="true" outlineLevel="0" collapsed="false">
      <c r="A89" s="18"/>
      <c r="B89" s="17"/>
      <c r="C89" s="11"/>
      <c r="D89" s="11"/>
      <c r="E89" s="11"/>
      <c r="F89" s="11"/>
    </row>
    <row r="90" customFormat="false" ht="25.5" hidden="false" customHeight="true" outlineLevel="0" collapsed="false">
      <c r="A90" s="18"/>
      <c r="B90" s="17"/>
      <c r="C90" s="11"/>
      <c r="D90" s="11"/>
      <c r="E90" s="11"/>
      <c r="F90" s="11"/>
    </row>
    <row r="91" customFormat="false" ht="25.5" hidden="false" customHeight="true" outlineLevel="0" collapsed="false">
      <c r="A91" s="18"/>
      <c r="B91" s="17"/>
      <c r="C91" s="11"/>
      <c r="D91" s="11"/>
      <c r="E91" s="11"/>
      <c r="F91" s="11"/>
    </row>
    <row r="92" customFormat="false" ht="25.5" hidden="false" customHeight="true" outlineLevel="0" collapsed="false">
      <c r="A92" s="18"/>
      <c r="B92" s="17"/>
      <c r="C92" s="11"/>
      <c r="D92" s="11"/>
      <c r="E92" s="11"/>
      <c r="F92" s="11"/>
    </row>
    <row r="93" customFormat="false" ht="25.5" hidden="false" customHeight="true" outlineLevel="0" collapsed="false">
      <c r="A93" s="18"/>
      <c r="B93" s="17"/>
      <c r="C93" s="11"/>
      <c r="D93" s="11"/>
      <c r="E93" s="11"/>
      <c r="F93" s="11"/>
    </row>
    <row r="94" customFormat="false" ht="25.5" hidden="false" customHeight="true" outlineLevel="0" collapsed="false">
      <c r="A94" s="18"/>
      <c r="B94" s="17"/>
      <c r="C94" s="11"/>
      <c r="D94" s="11"/>
      <c r="E94" s="11"/>
      <c r="F94" s="11"/>
    </row>
    <row r="95" customFormat="false" ht="25.5" hidden="false" customHeight="true" outlineLevel="0" collapsed="false">
      <c r="A95" s="18"/>
      <c r="B95" s="17"/>
      <c r="C95" s="11"/>
      <c r="D95" s="11"/>
      <c r="E95" s="11"/>
      <c r="F95" s="11"/>
    </row>
    <row r="96" customFormat="false" ht="25.5" hidden="false" customHeight="true" outlineLevel="0" collapsed="false">
      <c r="A96" s="18"/>
      <c r="B96" s="17"/>
      <c r="C96" s="11"/>
      <c r="D96" s="11"/>
      <c r="E96" s="11"/>
      <c r="F96" s="11"/>
    </row>
    <row r="97" customFormat="false" ht="25.5" hidden="false" customHeight="true" outlineLevel="0" collapsed="false">
      <c r="A97" s="18"/>
      <c r="B97" s="17"/>
      <c r="C97" s="11"/>
      <c r="D97" s="11"/>
      <c r="E97" s="11"/>
      <c r="F97" s="11"/>
    </row>
    <row r="98" customFormat="false" ht="25.5" hidden="false" customHeight="true" outlineLevel="0" collapsed="false">
      <c r="A98" s="18"/>
      <c r="B98" s="17"/>
      <c r="C98" s="11"/>
      <c r="D98" s="11"/>
      <c r="E98" s="11"/>
      <c r="F98" s="11"/>
    </row>
    <row r="99" customFormat="false" ht="25.5" hidden="false" customHeight="true" outlineLevel="0" collapsed="false">
      <c r="A99" s="18"/>
      <c r="B99" s="17"/>
      <c r="C99" s="11"/>
      <c r="D99" s="11"/>
      <c r="E99" s="11"/>
      <c r="F99" s="11"/>
    </row>
    <row r="100" customFormat="false" ht="25.5" hidden="false" customHeight="true" outlineLevel="0" collapsed="false">
      <c r="A100" s="18"/>
      <c r="B100" s="17"/>
      <c r="C100" s="11"/>
      <c r="D100" s="11"/>
      <c r="E100" s="11"/>
      <c r="F100" s="11"/>
    </row>
    <row r="101" customFormat="false" ht="25.5" hidden="false" customHeight="true" outlineLevel="0" collapsed="false">
      <c r="A101" s="18"/>
      <c r="B101" s="17"/>
      <c r="C101" s="11"/>
      <c r="D101" s="11"/>
      <c r="E101" s="11"/>
      <c r="F101" s="11"/>
    </row>
    <row r="102" customFormat="false" ht="25.5" hidden="false" customHeight="true" outlineLevel="0" collapsed="false">
      <c r="A102" s="18"/>
      <c r="B102" s="17"/>
      <c r="C102" s="11"/>
      <c r="D102" s="11"/>
      <c r="E102" s="11"/>
      <c r="F102" s="11"/>
    </row>
    <row r="103" customFormat="false" ht="25.5" hidden="false" customHeight="true" outlineLevel="0" collapsed="false">
      <c r="A103" s="18"/>
      <c r="B103" s="17"/>
      <c r="C103" s="11"/>
      <c r="D103" s="11"/>
      <c r="E103" s="11"/>
      <c r="F103" s="11"/>
    </row>
    <row r="104" customFormat="false" ht="25.5" hidden="false" customHeight="true" outlineLevel="0" collapsed="false">
      <c r="A104" s="18"/>
      <c r="B104" s="17"/>
      <c r="C104" s="11"/>
      <c r="D104" s="11"/>
      <c r="E104" s="11"/>
      <c r="F104" s="11"/>
    </row>
    <row r="105" customFormat="false" ht="25.5" hidden="false" customHeight="true" outlineLevel="0" collapsed="false">
      <c r="A105" s="18"/>
      <c r="B105" s="17"/>
      <c r="C105" s="11"/>
      <c r="D105" s="11"/>
      <c r="E105" s="11"/>
      <c r="F105" s="11"/>
    </row>
    <row r="106" customFormat="false" ht="25.5" hidden="false" customHeight="true" outlineLevel="0" collapsed="false">
      <c r="A106" s="18"/>
      <c r="B106" s="17"/>
      <c r="C106" s="11"/>
      <c r="D106" s="11"/>
      <c r="E106" s="11"/>
      <c r="F106" s="11"/>
    </row>
    <row r="107" customFormat="false" ht="25.5" hidden="false" customHeight="true" outlineLevel="0" collapsed="false">
      <c r="A107" s="18"/>
      <c r="B107" s="17"/>
      <c r="C107" s="11"/>
      <c r="D107" s="11"/>
      <c r="E107" s="11"/>
      <c r="F107" s="11"/>
    </row>
    <row r="108" customFormat="false" ht="25.5" hidden="false" customHeight="true" outlineLevel="0" collapsed="false">
      <c r="A108" s="18"/>
      <c r="B108" s="17"/>
      <c r="C108" s="11"/>
      <c r="D108" s="11"/>
      <c r="E108" s="11"/>
      <c r="F108" s="11"/>
    </row>
    <row r="109" customFormat="false" ht="25.5" hidden="false" customHeight="true" outlineLevel="0" collapsed="false">
      <c r="A109" s="18"/>
      <c r="B109" s="17"/>
      <c r="C109" s="11"/>
      <c r="D109" s="11"/>
      <c r="E109" s="11"/>
      <c r="F109" s="11"/>
    </row>
    <row r="110" customFormat="false" ht="25.5" hidden="false" customHeight="true" outlineLevel="0" collapsed="false">
      <c r="A110" s="18"/>
      <c r="B110" s="17"/>
      <c r="C110" s="11"/>
      <c r="D110" s="11"/>
      <c r="E110" s="11"/>
      <c r="F110" s="11"/>
    </row>
    <row r="111" customFormat="false" ht="25.5" hidden="false" customHeight="true" outlineLevel="0" collapsed="false">
      <c r="A111" s="18"/>
      <c r="B111" s="17"/>
      <c r="C111" s="11"/>
      <c r="D111" s="11"/>
      <c r="E111" s="11"/>
      <c r="F111" s="11"/>
    </row>
    <row r="112" customFormat="false" ht="25.5" hidden="false" customHeight="true" outlineLevel="0" collapsed="false">
      <c r="A112" s="18"/>
      <c r="B112" s="17"/>
      <c r="C112" s="11"/>
      <c r="D112" s="11"/>
      <c r="E112" s="11"/>
      <c r="F112" s="11"/>
    </row>
    <row r="113" customFormat="false" ht="25.5" hidden="false" customHeight="true" outlineLevel="0" collapsed="false">
      <c r="A113" s="18"/>
      <c r="B113" s="17"/>
      <c r="C113" s="11"/>
      <c r="D113" s="11"/>
      <c r="E113" s="11"/>
      <c r="F113" s="11"/>
    </row>
    <row r="114" customFormat="false" ht="25.5" hidden="false" customHeight="true" outlineLevel="0" collapsed="false">
      <c r="A114" s="18"/>
      <c r="B114" s="17"/>
      <c r="C114" s="11"/>
      <c r="D114" s="11"/>
      <c r="E114" s="11"/>
      <c r="F114" s="11"/>
    </row>
    <row r="115" customFormat="false" ht="25.5" hidden="false" customHeight="true" outlineLevel="0" collapsed="false">
      <c r="A115" s="18"/>
      <c r="B115" s="17"/>
      <c r="C115" s="11"/>
      <c r="D115" s="11"/>
      <c r="E115" s="11"/>
      <c r="F115" s="11"/>
    </row>
    <row r="116" customFormat="false" ht="25.5" hidden="false" customHeight="true" outlineLevel="0" collapsed="false">
      <c r="A116" s="18"/>
      <c r="B116" s="17"/>
      <c r="C116" s="11"/>
      <c r="D116" s="11"/>
      <c r="E116" s="11"/>
      <c r="F116" s="11"/>
    </row>
    <row r="117" customFormat="false" ht="25.5" hidden="false" customHeight="true" outlineLevel="0" collapsed="false">
      <c r="A117" s="18"/>
      <c r="B117" s="17"/>
      <c r="C117" s="11"/>
      <c r="D117" s="11"/>
      <c r="E117" s="11"/>
      <c r="F117" s="11"/>
    </row>
    <row r="118" customFormat="false" ht="25.5" hidden="false" customHeight="true" outlineLevel="0" collapsed="false">
      <c r="A118" s="18"/>
      <c r="B118" s="17"/>
      <c r="C118" s="11"/>
      <c r="D118" s="11"/>
      <c r="E118" s="11"/>
      <c r="F118" s="11"/>
    </row>
    <row r="119" customFormat="false" ht="25.5" hidden="false" customHeight="true" outlineLevel="0" collapsed="false">
      <c r="A119" s="18"/>
      <c r="B119" s="17"/>
      <c r="C119" s="11"/>
      <c r="D119" s="11"/>
      <c r="E119" s="11"/>
      <c r="F119" s="11"/>
    </row>
    <row r="120" customFormat="false" ht="25.5" hidden="false" customHeight="true" outlineLevel="0" collapsed="false">
      <c r="A120" s="18"/>
      <c r="B120" s="17"/>
      <c r="C120" s="11"/>
      <c r="D120" s="11"/>
      <c r="E120" s="11"/>
      <c r="F120" s="11"/>
    </row>
    <row r="121" customFormat="false" ht="25.5" hidden="false" customHeight="true" outlineLevel="0" collapsed="false">
      <c r="A121" s="18"/>
      <c r="B121" s="17"/>
      <c r="C121" s="11"/>
      <c r="D121" s="11"/>
      <c r="E121" s="11"/>
      <c r="F121" s="11"/>
    </row>
    <row r="122" customFormat="false" ht="25.5" hidden="false" customHeight="true" outlineLevel="0" collapsed="false">
      <c r="A122" s="18"/>
      <c r="B122" s="17"/>
      <c r="C122" s="11"/>
      <c r="D122" s="11"/>
      <c r="E122" s="11"/>
      <c r="F122" s="11"/>
    </row>
    <row r="123" customFormat="false" ht="25.5" hidden="false" customHeight="true" outlineLevel="0" collapsed="false">
      <c r="A123" s="18"/>
      <c r="B123" s="17"/>
      <c r="C123" s="11"/>
      <c r="D123" s="11"/>
      <c r="E123" s="11"/>
      <c r="F123" s="11"/>
    </row>
    <row r="124" customFormat="false" ht="25.5" hidden="false" customHeight="true" outlineLevel="0" collapsed="false">
      <c r="A124" s="18"/>
      <c r="B124" s="17"/>
      <c r="C124" s="11"/>
      <c r="D124" s="11"/>
      <c r="E124" s="11"/>
      <c r="F124" s="11"/>
    </row>
    <row r="125" customFormat="false" ht="25.5" hidden="false" customHeight="true" outlineLevel="0" collapsed="false">
      <c r="A125" s="18"/>
      <c r="B125" s="17"/>
      <c r="C125" s="11"/>
      <c r="D125" s="11"/>
      <c r="E125" s="11"/>
      <c r="F125" s="11"/>
    </row>
    <row r="126" customFormat="false" ht="25.5" hidden="false" customHeight="true" outlineLevel="0" collapsed="false">
      <c r="A126" s="18"/>
      <c r="B126" s="17"/>
      <c r="C126" s="11"/>
      <c r="D126" s="11"/>
      <c r="E126" s="11"/>
      <c r="F126" s="11"/>
    </row>
    <row r="127" customFormat="false" ht="25.5" hidden="false" customHeight="true" outlineLevel="0" collapsed="false">
      <c r="A127" s="18"/>
      <c r="B127" s="17"/>
      <c r="C127" s="11"/>
      <c r="D127" s="11"/>
      <c r="E127" s="11"/>
      <c r="F127" s="11"/>
    </row>
    <row r="128" customFormat="false" ht="25.5" hidden="false" customHeight="true" outlineLevel="0" collapsed="false">
      <c r="A128" s="18"/>
      <c r="B128" s="17"/>
      <c r="C128" s="11"/>
      <c r="D128" s="11"/>
      <c r="E128" s="11"/>
      <c r="F128" s="11"/>
    </row>
    <row r="129" customFormat="false" ht="25.5" hidden="false" customHeight="true" outlineLevel="0" collapsed="false">
      <c r="A129" s="18"/>
      <c r="B129" s="17"/>
      <c r="C129" s="11"/>
      <c r="D129" s="11"/>
      <c r="E129" s="11"/>
      <c r="F129" s="11"/>
    </row>
    <row r="130" customFormat="false" ht="25.5" hidden="false" customHeight="true" outlineLevel="0" collapsed="false">
      <c r="A130" s="18"/>
      <c r="B130" s="17"/>
      <c r="C130" s="11"/>
      <c r="D130" s="11"/>
      <c r="E130" s="11"/>
      <c r="F130" s="11"/>
    </row>
    <row r="131" customFormat="false" ht="25.5" hidden="false" customHeight="true" outlineLevel="0" collapsed="false">
      <c r="A131" s="18"/>
      <c r="B131" s="17"/>
      <c r="C131" s="11"/>
      <c r="D131" s="11"/>
      <c r="E131" s="11"/>
      <c r="F131" s="11"/>
    </row>
    <row r="132" customFormat="false" ht="25.5" hidden="false" customHeight="true" outlineLevel="0" collapsed="false">
      <c r="A132" s="18"/>
      <c r="B132" s="17"/>
      <c r="C132" s="11"/>
      <c r="D132" s="11"/>
      <c r="E132" s="11"/>
      <c r="F132" s="11"/>
    </row>
    <row r="133" customFormat="false" ht="25.5" hidden="false" customHeight="true" outlineLevel="0" collapsed="false">
      <c r="A133" s="18"/>
      <c r="B133" s="17"/>
      <c r="C133" s="11"/>
      <c r="D133" s="11"/>
      <c r="E133" s="11"/>
      <c r="F133" s="11"/>
    </row>
    <row r="134" customFormat="false" ht="25.5" hidden="false" customHeight="true" outlineLevel="0" collapsed="false">
      <c r="A134" s="18"/>
      <c r="B134" s="17"/>
      <c r="C134" s="11"/>
      <c r="D134" s="11"/>
      <c r="E134" s="11"/>
      <c r="F134" s="11"/>
    </row>
    <row r="135" customFormat="false" ht="25.5" hidden="false" customHeight="true" outlineLevel="0" collapsed="false">
      <c r="A135" s="18"/>
      <c r="B135" s="17"/>
      <c r="C135" s="11"/>
      <c r="D135" s="11"/>
      <c r="E135" s="11"/>
      <c r="F135" s="11"/>
    </row>
    <row r="136" customFormat="false" ht="25.5" hidden="false" customHeight="true" outlineLevel="0" collapsed="false">
      <c r="A136" s="18"/>
      <c r="B136" s="17"/>
      <c r="C136" s="11"/>
      <c r="D136" s="11"/>
      <c r="E136" s="11"/>
      <c r="F136" s="11"/>
    </row>
    <row r="137" customFormat="false" ht="25.5" hidden="false" customHeight="true" outlineLevel="0" collapsed="false">
      <c r="A137" s="18"/>
      <c r="B137" s="17"/>
      <c r="C137" s="11"/>
      <c r="D137" s="11"/>
      <c r="E137" s="11"/>
      <c r="F137" s="11"/>
    </row>
    <row r="138" customFormat="false" ht="25.5" hidden="false" customHeight="true" outlineLevel="0" collapsed="false">
      <c r="A138" s="18"/>
      <c r="B138" s="17"/>
      <c r="C138" s="11"/>
      <c r="D138" s="11"/>
      <c r="E138" s="11"/>
      <c r="F138" s="11"/>
    </row>
    <row r="139" customFormat="false" ht="25.5" hidden="false" customHeight="true" outlineLevel="0" collapsed="false">
      <c r="A139" s="18"/>
      <c r="B139" s="17"/>
      <c r="C139" s="11"/>
      <c r="D139" s="11"/>
      <c r="E139" s="11"/>
      <c r="F139" s="11"/>
    </row>
    <row r="140" customFormat="false" ht="25.5" hidden="false" customHeight="true" outlineLevel="0" collapsed="false">
      <c r="A140" s="18"/>
      <c r="B140" s="17"/>
      <c r="C140" s="11"/>
      <c r="D140" s="11"/>
      <c r="E140" s="11"/>
      <c r="F140" s="11"/>
    </row>
    <row r="141" customFormat="false" ht="25.5" hidden="false" customHeight="true" outlineLevel="0" collapsed="false">
      <c r="A141" s="18"/>
      <c r="B141" s="17"/>
      <c r="C141" s="11"/>
      <c r="D141" s="11"/>
      <c r="E141" s="11"/>
      <c r="F141" s="11"/>
    </row>
    <row r="142" customFormat="false" ht="25.5" hidden="false" customHeight="true" outlineLevel="0" collapsed="false">
      <c r="A142" s="18"/>
      <c r="B142" s="17"/>
      <c r="C142" s="11"/>
      <c r="D142" s="11"/>
      <c r="E142" s="11"/>
      <c r="F142" s="11"/>
    </row>
    <row r="143" customFormat="false" ht="25.5" hidden="false" customHeight="true" outlineLevel="0" collapsed="false">
      <c r="A143" s="18"/>
      <c r="B143" s="17"/>
      <c r="C143" s="11"/>
      <c r="D143" s="11"/>
      <c r="E143" s="11"/>
      <c r="F143" s="11"/>
    </row>
    <row r="144" customFormat="false" ht="25.5" hidden="false" customHeight="true" outlineLevel="0" collapsed="false">
      <c r="A144" s="18"/>
      <c r="B144" s="17"/>
      <c r="C144" s="11"/>
      <c r="D144" s="11"/>
      <c r="E144" s="11"/>
      <c r="F144" s="11"/>
    </row>
    <row r="145" customFormat="false" ht="25.5" hidden="false" customHeight="true" outlineLevel="0" collapsed="false">
      <c r="A145" s="18"/>
      <c r="B145" s="17"/>
      <c r="C145" s="11"/>
      <c r="D145" s="11"/>
      <c r="E145" s="11"/>
      <c r="F145" s="11"/>
    </row>
    <row r="146" customFormat="false" ht="25.5" hidden="false" customHeight="true" outlineLevel="0" collapsed="false">
      <c r="A146" s="18"/>
      <c r="B146" s="17"/>
      <c r="C146" s="11"/>
      <c r="D146" s="11"/>
      <c r="E146" s="11"/>
      <c r="F146" s="11"/>
    </row>
    <row r="147" customFormat="false" ht="25.5" hidden="false" customHeight="true" outlineLevel="0" collapsed="false">
      <c r="A147" s="18"/>
      <c r="B147" s="17"/>
      <c r="C147" s="11"/>
      <c r="D147" s="11"/>
      <c r="E147" s="11"/>
      <c r="F147" s="11"/>
    </row>
    <row r="148" customFormat="false" ht="25.5" hidden="false" customHeight="true" outlineLevel="0" collapsed="false">
      <c r="A148" s="18"/>
      <c r="B148" s="17"/>
      <c r="C148" s="11"/>
      <c r="D148" s="11"/>
      <c r="E148" s="11"/>
      <c r="F148" s="11"/>
    </row>
    <row r="149" customFormat="false" ht="25.5" hidden="false" customHeight="true" outlineLevel="0" collapsed="false">
      <c r="A149" s="18"/>
      <c r="B149" s="17"/>
      <c r="C149" s="11"/>
      <c r="D149" s="11"/>
      <c r="E149" s="11"/>
      <c r="F149" s="11"/>
    </row>
    <row r="150" customFormat="false" ht="25.5" hidden="false" customHeight="true" outlineLevel="0" collapsed="false">
      <c r="A150" s="18"/>
      <c r="B150" s="17"/>
      <c r="C150" s="11"/>
      <c r="D150" s="11"/>
      <c r="E150" s="11"/>
      <c r="F150" s="11"/>
    </row>
    <row r="151" customFormat="false" ht="25.5" hidden="false" customHeight="true" outlineLevel="0" collapsed="false">
      <c r="A151" s="18"/>
      <c r="B151" s="17"/>
      <c r="C151" s="11"/>
      <c r="D151" s="11"/>
      <c r="E151" s="11"/>
      <c r="F151" s="11"/>
    </row>
    <row r="152" customFormat="false" ht="25.5" hidden="false" customHeight="true" outlineLevel="0" collapsed="false">
      <c r="A152" s="18"/>
      <c r="B152" s="17"/>
      <c r="C152" s="11"/>
      <c r="D152" s="11"/>
      <c r="E152" s="11"/>
      <c r="F152" s="11"/>
    </row>
    <row r="153" customFormat="false" ht="25.5" hidden="false" customHeight="true" outlineLevel="0" collapsed="false">
      <c r="A153" s="18"/>
      <c r="B153" s="17"/>
      <c r="C153" s="11"/>
      <c r="D153" s="11"/>
      <c r="E153" s="11"/>
      <c r="F153" s="11"/>
    </row>
    <row r="154" customFormat="false" ht="25.5" hidden="false" customHeight="true" outlineLevel="0" collapsed="false">
      <c r="A154" s="18"/>
      <c r="B154" s="17"/>
      <c r="C154" s="11"/>
      <c r="D154" s="11"/>
      <c r="E154" s="11"/>
      <c r="F154" s="11"/>
    </row>
    <row r="155" customFormat="false" ht="25.5" hidden="false" customHeight="true" outlineLevel="0" collapsed="false">
      <c r="A155" s="18"/>
      <c r="B155" s="17"/>
      <c r="C155" s="11"/>
      <c r="D155" s="11"/>
      <c r="E155" s="11"/>
      <c r="F155" s="11"/>
    </row>
    <row r="156" customFormat="false" ht="25.5" hidden="false" customHeight="true" outlineLevel="0" collapsed="false">
      <c r="A156" s="18"/>
      <c r="B156" s="17"/>
      <c r="C156" s="11"/>
      <c r="D156" s="11"/>
      <c r="E156" s="11"/>
      <c r="F156" s="11"/>
    </row>
  </sheetData>
  <dataValidations count="1">
    <dataValidation allowBlank="true" errorStyle="stop" operator="between" showDropDown="false" showErrorMessage="false" showInputMessage="false" sqref="B7:B156" type="list">
      <formula1>"Monday — expose,Wednesday — resolve,Friday — record"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57575"/>
    <pageSetUpPr fitToPage="true"/>
  </sheetPr>
  <dimension ref="A1:E156"/>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3"/>
    <col collapsed="false" customWidth="true" hidden="false" outlineLevel="0" max="2" min="2" style="0" width="44"/>
    <col collapsed="false" customWidth="true" hidden="false" outlineLevel="0" max="3" min="3" style="0" width="15"/>
    <col collapsed="false" customWidth="true" hidden="false" outlineLevel="0" max="4" min="4" style="0" width="44"/>
    <col collapsed="false" customWidth="true" hidden="false" outlineLevel="0" max="5" min="5" style="0" width="40"/>
  </cols>
  <sheetData>
    <row r="1" customFormat="false" ht="54" hidden="false" customHeight="true" outlineLevel="0" collapsed="false"/>
    <row r="2" customFormat="false" ht="21" hidden="false" customHeight="true" outlineLevel="0" collapsed="false">
      <c r="A2" s="1" t="s">
        <v>183</v>
      </c>
    </row>
    <row r="3" customFormat="false" ht="13.5" hidden="false" customHeight="true" outlineLevel="0" collapsed="false">
      <c r="A3" s="2" t="s">
        <v>184</v>
      </c>
    </row>
    <row r="4" customFormat="false" ht="3" hidden="false" customHeight="true" outlineLevel="0" collapsed="false">
      <c r="A4" s="3"/>
      <c r="B4" s="3"/>
      <c r="C4" s="3"/>
      <c r="D4" s="3"/>
      <c r="E4" s="3"/>
    </row>
    <row r="5" customFormat="false" ht="9" hidden="false" customHeight="true" outlineLevel="0" collapsed="false"/>
    <row r="6" customFormat="false" ht="30" hidden="false" customHeight="true" outlineLevel="0" collapsed="false">
      <c r="A6" s="8" t="s">
        <v>174</v>
      </c>
      <c r="B6" s="8" t="s">
        <v>185</v>
      </c>
      <c r="C6" s="8" t="s">
        <v>186</v>
      </c>
      <c r="D6" s="8" t="s">
        <v>187</v>
      </c>
      <c r="E6" s="9" t="s">
        <v>188</v>
      </c>
    </row>
    <row r="7" customFormat="false" ht="25.5" hidden="false" customHeight="true" outlineLevel="0" collapsed="false">
      <c r="A7" s="18" t="n">
        <v>46268</v>
      </c>
      <c r="B7" s="11" t="s">
        <v>189</v>
      </c>
      <c r="C7" s="11" t="s">
        <v>107</v>
      </c>
      <c r="D7" s="11" t="s">
        <v>190</v>
      </c>
      <c r="E7" s="11" t="s">
        <v>191</v>
      </c>
    </row>
    <row r="8" customFormat="false" ht="25.5" hidden="false" customHeight="true" outlineLevel="0" collapsed="false">
      <c r="A8" s="18"/>
      <c r="B8" s="11"/>
      <c r="C8" s="11"/>
      <c r="D8" s="11"/>
      <c r="E8" s="11"/>
    </row>
    <row r="9" customFormat="false" ht="25.5" hidden="false" customHeight="true" outlineLevel="0" collapsed="false">
      <c r="A9" s="18"/>
      <c r="B9" s="11"/>
      <c r="C9" s="11"/>
      <c r="D9" s="11"/>
      <c r="E9" s="11"/>
    </row>
    <row r="10" customFormat="false" ht="25.5" hidden="false" customHeight="true" outlineLevel="0" collapsed="false">
      <c r="A10" s="18"/>
      <c r="B10" s="11"/>
      <c r="C10" s="11"/>
      <c r="D10" s="11"/>
      <c r="E10" s="11"/>
    </row>
    <row r="11" customFormat="false" ht="25.5" hidden="false" customHeight="true" outlineLevel="0" collapsed="false">
      <c r="A11" s="18"/>
      <c r="B11" s="11"/>
      <c r="C11" s="11"/>
      <c r="D11" s="11"/>
      <c r="E11" s="11"/>
    </row>
    <row r="12" customFormat="false" ht="25.5" hidden="false" customHeight="true" outlineLevel="0" collapsed="false">
      <c r="A12" s="18"/>
      <c r="B12" s="11"/>
      <c r="C12" s="11"/>
      <c r="D12" s="11"/>
      <c r="E12" s="11"/>
    </row>
    <row r="13" customFormat="false" ht="25.5" hidden="false" customHeight="true" outlineLevel="0" collapsed="false">
      <c r="A13" s="18"/>
      <c r="B13" s="11"/>
      <c r="C13" s="11"/>
      <c r="D13" s="11"/>
      <c r="E13" s="11"/>
    </row>
    <row r="14" customFormat="false" ht="25.5" hidden="false" customHeight="true" outlineLevel="0" collapsed="false">
      <c r="A14" s="18"/>
      <c r="B14" s="11"/>
      <c r="C14" s="11"/>
      <c r="D14" s="11"/>
      <c r="E14" s="11"/>
    </row>
    <row r="15" customFormat="false" ht="25.5" hidden="false" customHeight="true" outlineLevel="0" collapsed="false">
      <c r="A15" s="18"/>
      <c r="B15" s="11"/>
      <c r="C15" s="11"/>
      <c r="D15" s="11"/>
      <c r="E15" s="11"/>
    </row>
    <row r="16" customFormat="false" ht="25.5" hidden="false" customHeight="true" outlineLevel="0" collapsed="false">
      <c r="A16" s="18"/>
      <c r="B16" s="11"/>
      <c r="C16" s="11"/>
      <c r="D16" s="11"/>
      <c r="E16" s="11"/>
    </row>
    <row r="17" customFormat="false" ht="25.5" hidden="false" customHeight="true" outlineLevel="0" collapsed="false">
      <c r="A17" s="18"/>
      <c r="B17" s="11"/>
      <c r="C17" s="11"/>
      <c r="D17" s="11"/>
      <c r="E17" s="11"/>
    </row>
    <row r="18" customFormat="false" ht="25.5" hidden="false" customHeight="true" outlineLevel="0" collapsed="false">
      <c r="A18" s="18"/>
      <c r="B18" s="11"/>
      <c r="C18" s="11"/>
      <c r="D18" s="11"/>
      <c r="E18" s="11"/>
    </row>
    <row r="19" customFormat="false" ht="25.5" hidden="false" customHeight="true" outlineLevel="0" collapsed="false">
      <c r="A19" s="18"/>
      <c r="B19" s="11"/>
      <c r="C19" s="11"/>
      <c r="D19" s="11"/>
      <c r="E19" s="11"/>
    </row>
    <row r="20" customFormat="false" ht="25.5" hidden="false" customHeight="true" outlineLevel="0" collapsed="false">
      <c r="A20" s="18"/>
      <c r="B20" s="11"/>
      <c r="C20" s="11"/>
      <c r="D20" s="11"/>
      <c r="E20" s="11"/>
    </row>
    <row r="21" customFormat="false" ht="25.5" hidden="false" customHeight="true" outlineLevel="0" collapsed="false">
      <c r="A21" s="18"/>
      <c r="B21" s="11"/>
      <c r="C21" s="11"/>
      <c r="D21" s="11"/>
      <c r="E21" s="11"/>
    </row>
    <row r="22" customFormat="false" ht="25.5" hidden="false" customHeight="true" outlineLevel="0" collapsed="false">
      <c r="A22" s="18"/>
      <c r="B22" s="11"/>
      <c r="C22" s="11"/>
      <c r="D22" s="11"/>
      <c r="E22" s="11"/>
    </row>
    <row r="23" customFormat="false" ht="25.5" hidden="false" customHeight="true" outlineLevel="0" collapsed="false">
      <c r="A23" s="18"/>
      <c r="B23" s="11"/>
      <c r="C23" s="11"/>
      <c r="D23" s="11"/>
      <c r="E23" s="11"/>
    </row>
    <row r="24" customFormat="false" ht="25.5" hidden="false" customHeight="true" outlineLevel="0" collapsed="false">
      <c r="A24" s="18"/>
      <c r="B24" s="11"/>
      <c r="C24" s="11"/>
      <c r="D24" s="11"/>
      <c r="E24" s="11"/>
    </row>
    <row r="25" customFormat="false" ht="25.5" hidden="false" customHeight="true" outlineLevel="0" collapsed="false">
      <c r="A25" s="18"/>
      <c r="B25" s="11"/>
      <c r="C25" s="11"/>
      <c r="D25" s="11"/>
      <c r="E25" s="11"/>
    </row>
    <row r="26" customFormat="false" ht="25.5" hidden="false" customHeight="true" outlineLevel="0" collapsed="false">
      <c r="A26" s="18"/>
      <c r="B26" s="11"/>
      <c r="C26" s="11"/>
      <c r="D26" s="11"/>
      <c r="E26" s="11"/>
    </row>
    <row r="27" customFormat="false" ht="25.5" hidden="false" customHeight="true" outlineLevel="0" collapsed="false">
      <c r="A27" s="18"/>
      <c r="B27" s="11"/>
      <c r="C27" s="11"/>
      <c r="D27" s="11"/>
      <c r="E27" s="11"/>
    </row>
    <row r="28" customFormat="false" ht="25.5" hidden="false" customHeight="true" outlineLevel="0" collapsed="false">
      <c r="A28" s="18"/>
      <c r="B28" s="11"/>
      <c r="C28" s="11"/>
      <c r="D28" s="11"/>
      <c r="E28" s="11"/>
    </row>
    <row r="29" customFormat="false" ht="25.5" hidden="false" customHeight="true" outlineLevel="0" collapsed="false">
      <c r="A29" s="18"/>
      <c r="B29" s="11"/>
      <c r="C29" s="11"/>
      <c r="D29" s="11"/>
      <c r="E29" s="11"/>
    </row>
    <row r="30" customFormat="false" ht="25.5" hidden="false" customHeight="true" outlineLevel="0" collapsed="false">
      <c r="A30" s="18"/>
      <c r="B30" s="11"/>
      <c r="C30" s="11"/>
      <c r="D30" s="11"/>
      <c r="E30" s="11"/>
    </row>
    <row r="31" customFormat="false" ht="25.5" hidden="false" customHeight="true" outlineLevel="0" collapsed="false">
      <c r="A31" s="18"/>
      <c r="B31" s="11"/>
      <c r="C31" s="11"/>
      <c r="D31" s="11"/>
      <c r="E31" s="11"/>
    </row>
    <row r="32" customFormat="false" ht="25.5" hidden="false" customHeight="true" outlineLevel="0" collapsed="false">
      <c r="A32" s="18"/>
      <c r="B32" s="11"/>
      <c r="C32" s="11"/>
      <c r="D32" s="11"/>
      <c r="E32" s="11"/>
    </row>
    <row r="33" customFormat="false" ht="25.5" hidden="false" customHeight="true" outlineLevel="0" collapsed="false">
      <c r="A33" s="18"/>
      <c r="B33" s="11"/>
      <c r="C33" s="11"/>
      <c r="D33" s="11"/>
      <c r="E33" s="11"/>
    </row>
    <row r="34" customFormat="false" ht="25.5" hidden="false" customHeight="true" outlineLevel="0" collapsed="false">
      <c r="A34" s="18"/>
      <c r="B34" s="11"/>
      <c r="C34" s="11"/>
      <c r="D34" s="11"/>
      <c r="E34" s="11"/>
    </row>
    <row r="35" customFormat="false" ht="25.5" hidden="false" customHeight="true" outlineLevel="0" collapsed="false">
      <c r="A35" s="18"/>
      <c r="B35" s="11"/>
      <c r="C35" s="11"/>
      <c r="D35" s="11"/>
      <c r="E35" s="11"/>
    </row>
    <row r="36" customFormat="false" ht="25.5" hidden="false" customHeight="true" outlineLevel="0" collapsed="false">
      <c r="A36" s="18"/>
      <c r="B36" s="11"/>
      <c r="C36" s="11"/>
      <c r="D36" s="11"/>
      <c r="E36" s="11"/>
    </row>
    <row r="37" customFormat="false" ht="25.5" hidden="false" customHeight="true" outlineLevel="0" collapsed="false">
      <c r="A37" s="18"/>
      <c r="B37" s="11"/>
      <c r="C37" s="11"/>
      <c r="D37" s="11"/>
      <c r="E37" s="11"/>
    </row>
    <row r="38" customFormat="false" ht="25.5" hidden="false" customHeight="true" outlineLevel="0" collapsed="false">
      <c r="A38" s="18"/>
      <c r="B38" s="11"/>
      <c r="C38" s="11"/>
      <c r="D38" s="11"/>
      <c r="E38" s="11"/>
    </row>
    <row r="39" customFormat="false" ht="25.5" hidden="false" customHeight="true" outlineLevel="0" collapsed="false">
      <c r="A39" s="18"/>
      <c r="B39" s="11"/>
      <c r="C39" s="11"/>
      <c r="D39" s="11"/>
      <c r="E39" s="11"/>
    </row>
    <row r="40" customFormat="false" ht="25.5" hidden="false" customHeight="true" outlineLevel="0" collapsed="false">
      <c r="A40" s="18"/>
      <c r="B40" s="11"/>
      <c r="C40" s="11"/>
      <c r="D40" s="11"/>
      <c r="E40" s="11"/>
    </row>
    <row r="41" customFormat="false" ht="25.5" hidden="false" customHeight="true" outlineLevel="0" collapsed="false">
      <c r="A41" s="18"/>
      <c r="B41" s="11"/>
      <c r="C41" s="11"/>
      <c r="D41" s="11"/>
      <c r="E41" s="11"/>
    </row>
    <row r="42" customFormat="false" ht="25.5" hidden="false" customHeight="true" outlineLevel="0" collapsed="false">
      <c r="A42" s="18"/>
      <c r="B42" s="11"/>
      <c r="C42" s="11"/>
      <c r="D42" s="11"/>
      <c r="E42" s="11"/>
    </row>
    <row r="43" customFormat="false" ht="25.5" hidden="false" customHeight="true" outlineLevel="0" collapsed="false">
      <c r="A43" s="18"/>
      <c r="B43" s="11"/>
      <c r="C43" s="11"/>
      <c r="D43" s="11"/>
      <c r="E43" s="11"/>
    </row>
    <row r="44" customFormat="false" ht="25.5" hidden="false" customHeight="true" outlineLevel="0" collapsed="false">
      <c r="A44" s="18"/>
      <c r="B44" s="11"/>
      <c r="C44" s="11"/>
      <c r="D44" s="11"/>
      <c r="E44" s="11"/>
    </row>
    <row r="45" customFormat="false" ht="25.5" hidden="false" customHeight="true" outlineLevel="0" collapsed="false">
      <c r="A45" s="18"/>
      <c r="B45" s="11"/>
      <c r="C45" s="11"/>
      <c r="D45" s="11"/>
      <c r="E45" s="11"/>
    </row>
    <row r="46" customFormat="false" ht="25.5" hidden="false" customHeight="true" outlineLevel="0" collapsed="false">
      <c r="A46" s="18"/>
      <c r="B46" s="11"/>
      <c r="C46" s="11"/>
      <c r="D46" s="11"/>
      <c r="E46" s="11"/>
    </row>
    <row r="47" customFormat="false" ht="25.5" hidden="false" customHeight="true" outlineLevel="0" collapsed="false">
      <c r="A47" s="18"/>
      <c r="B47" s="11"/>
      <c r="C47" s="11"/>
      <c r="D47" s="11"/>
      <c r="E47" s="11"/>
    </row>
    <row r="48" customFormat="false" ht="25.5" hidden="false" customHeight="true" outlineLevel="0" collapsed="false">
      <c r="A48" s="18"/>
      <c r="B48" s="11"/>
      <c r="C48" s="11"/>
      <c r="D48" s="11"/>
      <c r="E48" s="11"/>
    </row>
    <row r="49" customFormat="false" ht="25.5" hidden="false" customHeight="true" outlineLevel="0" collapsed="false">
      <c r="A49" s="18"/>
      <c r="B49" s="11"/>
      <c r="C49" s="11"/>
      <c r="D49" s="11"/>
      <c r="E49" s="11"/>
    </row>
    <row r="50" customFormat="false" ht="25.5" hidden="false" customHeight="true" outlineLevel="0" collapsed="false">
      <c r="A50" s="18"/>
      <c r="B50" s="11"/>
      <c r="C50" s="11"/>
      <c r="D50" s="11"/>
      <c r="E50" s="11"/>
    </row>
    <row r="51" customFormat="false" ht="25.5" hidden="false" customHeight="true" outlineLevel="0" collapsed="false">
      <c r="A51" s="18"/>
      <c r="B51" s="11"/>
      <c r="C51" s="11"/>
      <c r="D51" s="11"/>
      <c r="E51" s="11"/>
    </row>
    <row r="52" customFormat="false" ht="25.5" hidden="false" customHeight="true" outlineLevel="0" collapsed="false">
      <c r="A52" s="18"/>
      <c r="B52" s="11"/>
      <c r="C52" s="11"/>
      <c r="D52" s="11"/>
      <c r="E52" s="11"/>
    </row>
    <row r="53" customFormat="false" ht="25.5" hidden="false" customHeight="true" outlineLevel="0" collapsed="false">
      <c r="A53" s="18"/>
      <c r="B53" s="11"/>
      <c r="C53" s="11"/>
      <c r="D53" s="11"/>
      <c r="E53" s="11"/>
    </row>
    <row r="54" customFormat="false" ht="25.5" hidden="false" customHeight="true" outlineLevel="0" collapsed="false">
      <c r="A54" s="18"/>
      <c r="B54" s="11"/>
      <c r="C54" s="11"/>
      <c r="D54" s="11"/>
      <c r="E54" s="11"/>
    </row>
    <row r="55" customFormat="false" ht="25.5" hidden="false" customHeight="true" outlineLevel="0" collapsed="false">
      <c r="A55" s="18"/>
      <c r="B55" s="11"/>
      <c r="C55" s="11"/>
      <c r="D55" s="11"/>
      <c r="E55" s="11"/>
    </row>
    <row r="56" customFormat="false" ht="25.5" hidden="false" customHeight="true" outlineLevel="0" collapsed="false">
      <c r="A56" s="18"/>
      <c r="B56" s="11"/>
      <c r="C56" s="11"/>
      <c r="D56" s="11"/>
      <c r="E56" s="11"/>
    </row>
    <row r="57" customFormat="false" ht="25.5" hidden="false" customHeight="true" outlineLevel="0" collapsed="false">
      <c r="A57" s="18"/>
      <c r="B57" s="11"/>
      <c r="C57" s="11"/>
      <c r="D57" s="11"/>
      <c r="E57" s="11"/>
    </row>
    <row r="58" customFormat="false" ht="25.5" hidden="false" customHeight="true" outlineLevel="0" collapsed="false">
      <c r="A58" s="18"/>
      <c r="B58" s="11"/>
      <c r="C58" s="11"/>
      <c r="D58" s="11"/>
      <c r="E58" s="11"/>
    </row>
    <row r="59" customFormat="false" ht="25.5" hidden="false" customHeight="true" outlineLevel="0" collapsed="false">
      <c r="A59" s="18"/>
      <c r="B59" s="11"/>
      <c r="C59" s="11"/>
      <c r="D59" s="11"/>
      <c r="E59" s="11"/>
    </row>
    <row r="60" customFormat="false" ht="25.5" hidden="false" customHeight="true" outlineLevel="0" collapsed="false">
      <c r="A60" s="18"/>
      <c r="B60" s="11"/>
      <c r="C60" s="11"/>
      <c r="D60" s="11"/>
      <c r="E60" s="11"/>
    </row>
    <row r="61" customFormat="false" ht="25.5" hidden="false" customHeight="true" outlineLevel="0" collapsed="false">
      <c r="A61" s="18"/>
      <c r="B61" s="11"/>
      <c r="C61" s="11"/>
      <c r="D61" s="11"/>
      <c r="E61" s="11"/>
    </row>
    <row r="62" customFormat="false" ht="25.5" hidden="false" customHeight="true" outlineLevel="0" collapsed="false">
      <c r="A62" s="18"/>
      <c r="B62" s="11"/>
      <c r="C62" s="11"/>
      <c r="D62" s="11"/>
      <c r="E62" s="11"/>
    </row>
    <row r="63" customFormat="false" ht="25.5" hidden="false" customHeight="true" outlineLevel="0" collapsed="false">
      <c r="A63" s="18"/>
      <c r="B63" s="11"/>
      <c r="C63" s="11"/>
      <c r="D63" s="11"/>
      <c r="E63" s="11"/>
    </row>
    <row r="64" customFormat="false" ht="25.5" hidden="false" customHeight="true" outlineLevel="0" collapsed="false">
      <c r="A64" s="18"/>
      <c r="B64" s="11"/>
      <c r="C64" s="11"/>
      <c r="D64" s="11"/>
      <c r="E64" s="11"/>
    </row>
    <row r="65" customFormat="false" ht="25.5" hidden="false" customHeight="true" outlineLevel="0" collapsed="false">
      <c r="A65" s="18"/>
      <c r="B65" s="11"/>
      <c r="C65" s="11"/>
      <c r="D65" s="11"/>
      <c r="E65" s="11"/>
    </row>
    <row r="66" customFormat="false" ht="25.5" hidden="false" customHeight="true" outlineLevel="0" collapsed="false">
      <c r="A66" s="18"/>
      <c r="B66" s="11"/>
      <c r="C66" s="11"/>
      <c r="D66" s="11"/>
      <c r="E66" s="11"/>
    </row>
    <row r="67" customFormat="false" ht="25.5" hidden="false" customHeight="true" outlineLevel="0" collapsed="false">
      <c r="A67" s="18"/>
      <c r="B67" s="11"/>
      <c r="C67" s="11"/>
      <c r="D67" s="11"/>
      <c r="E67" s="11"/>
    </row>
    <row r="68" customFormat="false" ht="25.5" hidden="false" customHeight="true" outlineLevel="0" collapsed="false">
      <c r="A68" s="18"/>
      <c r="B68" s="11"/>
      <c r="C68" s="11"/>
      <c r="D68" s="11"/>
      <c r="E68" s="11"/>
    </row>
    <row r="69" customFormat="false" ht="25.5" hidden="false" customHeight="true" outlineLevel="0" collapsed="false">
      <c r="A69" s="18"/>
      <c r="B69" s="11"/>
      <c r="C69" s="11"/>
      <c r="D69" s="11"/>
      <c r="E69" s="11"/>
    </row>
    <row r="70" customFormat="false" ht="25.5" hidden="false" customHeight="true" outlineLevel="0" collapsed="false">
      <c r="A70" s="18"/>
      <c r="B70" s="11"/>
      <c r="C70" s="11"/>
      <c r="D70" s="11"/>
      <c r="E70" s="11"/>
    </row>
    <row r="71" customFormat="false" ht="25.5" hidden="false" customHeight="true" outlineLevel="0" collapsed="false">
      <c r="A71" s="18"/>
      <c r="B71" s="11"/>
      <c r="C71" s="11"/>
      <c r="D71" s="11"/>
      <c r="E71" s="11"/>
    </row>
    <row r="72" customFormat="false" ht="25.5" hidden="false" customHeight="true" outlineLevel="0" collapsed="false">
      <c r="A72" s="18"/>
      <c r="B72" s="11"/>
      <c r="C72" s="11"/>
      <c r="D72" s="11"/>
      <c r="E72" s="11"/>
    </row>
    <row r="73" customFormat="false" ht="25.5" hidden="false" customHeight="true" outlineLevel="0" collapsed="false">
      <c r="A73" s="18"/>
      <c r="B73" s="11"/>
      <c r="C73" s="11"/>
      <c r="D73" s="11"/>
      <c r="E73" s="11"/>
    </row>
    <row r="74" customFormat="false" ht="25.5" hidden="false" customHeight="true" outlineLevel="0" collapsed="false">
      <c r="A74" s="18"/>
      <c r="B74" s="11"/>
      <c r="C74" s="11"/>
      <c r="D74" s="11"/>
      <c r="E74" s="11"/>
    </row>
    <row r="75" customFormat="false" ht="25.5" hidden="false" customHeight="true" outlineLevel="0" collapsed="false">
      <c r="A75" s="18"/>
      <c r="B75" s="11"/>
      <c r="C75" s="11"/>
      <c r="D75" s="11"/>
      <c r="E75" s="11"/>
    </row>
    <row r="76" customFormat="false" ht="25.5" hidden="false" customHeight="true" outlineLevel="0" collapsed="false">
      <c r="A76" s="18"/>
      <c r="B76" s="11"/>
      <c r="C76" s="11"/>
      <c r="D76" s="11"/>
      <c r="E76" s="11"/>
    </row>
    <row r="77" customFormat="false" ht="25.5" hidden="false" customHeight="true" outlineLevel="0" collapsed="false">
      <c r="A77" s="18"/>
      <c r="B77" s="11"/>
      <c r="C77" s="11"/>
      <c r="D77" s="11"/>
      <c r="E77" s="11"/>
    </row>
    <row r="78" customFormat="false" ht="25.5" hidden="false" customHeight="true" outlineLevel="0" collapsed="false">
      <c r="A78" s="18"/>
      <c r="B78" s="11"/>
      <c r="C78" s="11"/>
      <c r="D78" s="11"/>
      <c r="E78" s="11"/>
    </row>
    <row r="79" customFormat="false" ht="25.5" hidden="false" customHeight="true" outlineLevel="0" collapsed="false">
      <c r="A79" s="18"/>
      <c r="B79" s="11"/>
      <c r="C79" s="11"/>
      <c r="D79" s="11"/>
      <c r="E79" s="11"/>
    </row>
    <row r="80" customFormat="false" ht="25.5" hidden="false" customHeight="true" outlineLevel="0" collapsed="false">
      <c r="A80" s="18"/>
      <c r="B80" s="11"/>
      <c r="C80" s="11"/>
      <c r="D80" s="11"/>
      <c r="E80" s="11"/>
    </row>
    <row r="81" customFormat="false" ht="25.5" hidden="false" customHeight="true" outlineLevel="0" collapsed="false">
      <c r="A81" s="18"/>
      <c r="B81" s="11"/>
      <c r="C81" s="11"/>
      <c r="D81" s="11"/>
      <c r="E81" s="11"/>
    </row>
    <row r="82" customFormat="false" ht="25.5" hidden="false" customHeight="true" outlineLevel="0" collapsed="false">
      <c r="A82" s="18"/>
      <c r="B82" s="11"/>
      <c r="C82" s="11"/>
      <c r="D82" s="11"/>
      <c r="E82" s="11"/>
    </row>
    <row r="83" customFormat="false" ht="25.5" hidden="false" customHeight="true" outlineLevel="0" collapsed="false">
      <c r="A83" s="18"/>
      <c r="B83" s="11"/>
      <c r="C83" s="11"/>
      <c r="D83" s="11"/>
      <c r="E83" s="11"/>
    </row>
    <row r="84" customFormat="false" ht="25.5" hidden="false" customHeight="true" outlineLevel="0" collapsed="false">
      <c r="A84" s="18"/>
      <c r="B84" s="11"/>
      <c r="C84" s="11"/>
      <c r="D84" s="11"/>
      <c r="E84" s="11"/>
    </row>
    <row r="85" customFormat="false" ht="25.5" hidden="false" customHeight="true" outlineLevel="0" collapsed="false">
      <c r="A85" s="18"/>
      <c r="B85" s="11"/>
      <c r="C85" s="11"/>
      <c r="D85" s="11"/>
      <c r="E85" s="11"/>
    </row>
    <row r="86" customFormat="false" ht="25.5" hidden="false" customHeight="true" outlineLevel="0" collapsed="false">
      <c r="A86" s="18"/>
      <c r="B86" s="11"/>
      <c r="C86" s="11"/>
      <c r="D86" s="11"/>
      <c r="E86" s="11"/>
    </row>
    <row r="87" customFormat="false" ht="25.5" hidden="false" customHeight="true" outlineLevel="0" collapsed="false">
      <c r="A87" s="18"/>
      <c r="B87" s="11"/>
      <c r="C87" s="11"/>
      <c r="D87" s="11"/>
      <c r="E87" s="11"/>
    </row>
    <row r="88" customFormat="false" ht="25.5" hidden="false" customHeight="true" outlineLevel="0" collapsed="false">
      <c r="A88" s="18"/>
      <c r="B88" s="11"/>
      <c r="C88" s="11"/>
      <c r="D88" s="11"/>
      <c r="E88" s="11"/>
    </row>
    <row r="89" customFormat="false" ht="25.5" hidden="false" customHeight="true" outlineLevel="0" collapsed="false">
      <c r="A89" s="18"/>
      <c r="B89" s="11"/>
      <c r="C89" s="11"/>
      <c r="D89" s="11"/>
      <c r="E89" s="11"/>
    </row>
    <row r="90" customFormat="false" ht="25.5" hidden="false" customHeight="true" outlineLevel="0" collapsed="false">
      <c r="A90" s="18"/>
      <c r="B90" s="11"/>
      <c r="C90" s="11"/>
      <c r="D90" s="11"/>
      <c r="E90" s="11"/>
    </row>
    <row r="91" customFormat="false" ht="25.5" hidden="false" customHeight="true" outlineLevel="0" collapsed="false">
      <c r="A91" s="18"/>
      <c r="B91" s="11"/>
      <c r="C91" s="11"/>
      <c r="D91" s="11"/>
      <c r="E91" s="11"/>
    </row>
    <row r="92" customFormat="false" ht="25.5" hidden="false" customHeight="true" outlineLevel="0" collapsed="false">
      <c r="A92" s="18"/>
      <c r="B92" s="11"/>
      <c r="C92" s="11"/>
      <c r="D92" s="11"/>
      <c r="E92" s="11"/>
    </row>
    <row r="93" customFormat="false" ht="25.5" hidden="false" customHeight="true" outlineLevel="0" collapsed="false">
      <c r="A93" s="18"/>
      <c r="B93" s="11"/>
      <c r="C93" s="11"/>
      <c r="D93" s="11"/>
      <c r="E93" s="11"/>
    </row>
    <row r="94" customFormat="false" ht="25.5" hidden="false" customHeight="true" outlineLevel="0" collapsed="false">
      <c r="A94" s="18"/>
      <c r="B94" s="11"/>
      <c r="C94" s="11"/>
      <c r="D94" s="11"/>
      <c r="E94" s="11"/>
    </row>
    <row r="95" customFormat="false" ht="25.5" hidden="false" customHeight="true" outlineLevel="0" collapsed="false">
      <c r="A95" s="18"/>
      <c r="B95" s="11"/>
      <c r="C95" s="11"/>
      <c r="D95" s="11"/>
      <c r="E95" s="11"/>
    </row>
    <row r="96" customFormat="false" ht="25.5" hidden="false" customHeight="true" outlineLevel="0" collapsed="false">
      <c r="A96" s="18"/>
      <c r="B96" s="11"/>
      <c r="C96" s="11"/>
      <c r="D96" s="11"/>
      <c r="E96" s="11"/>
    </row>
    <row r="97" customFormat="false" ht="25.5" hidden="false" customHeight="true" outlineLevel="0" collapsed="false">
      <c r="A97" s="18"/>
      <c r="B97" s="11"/>
      <c r="C97" s="11"/>
      <c r="D97" s="11"/>
      <c r="E97" s="11"/>
    </row>
    <row r="98" customFormat="false" ht="25.5" hidden="false" customHeight="true" outlineLevel="0" collapsed="false">
      <c r="A98" s="18"/>
      <c r="B98" s="11"/>
      <c r="C98" s="11"/>
      <c r="D98" s="11"/>
      <c r="E98" s="11"/>
    </row>
    <row r="99" customFormat="false" ht="25.5" hidden="false" customHeight="true" outlineLevel="0" collapsed="false">
      <c r="A99" s="18"/>
      <c r="B99" s="11"/>
      <c r="C99" s="11"/>
      <c r="D99" s="11"/>
      <c r="E99" s="11"/>
    </row>
    <row r="100" customFormat="false" ht="25.5" hidden="false" customHeight="true" outlineLevel="0" collapsed="false">
      <c r="A100" s="18"/>
      <c r="B100" s="11"/>
      <c r="C100" s="11"/>
      <c r="D100" s="11"/>
      <c r="E100" s="11"/>
    </row>
    <row r="101" customFormat="false" ht="25.5" hidden="false" customHeight="true" outlineLevel="0" collapsed="false">
      <c r="A101" s="18"/>
      <c r="B101" s="11"/>
      <c r="C101" s="11"/>
      <c r="D101" s="11"/>
      <c r="E101" s="11"/>
    </row>
    <row r="102" customFormat="false" ht="25.5" hidden="false" customHeight="true" outlineLevel="0" collapsed="false">
      <c r="A102" s="18"/>
      <c r="B102" s="11"/>
      <c r="C102" s="11"/>
      <c r="D102" s="11"/>
      <c r="E102" s="11"/>
    </row>
    <row r="103" customFormat="false" ht="25.5" hidden="false" customHeight="true" outlineLevel="0" collapsed="false">
      <c r="A103" s="18"/>
      <c r="B103" s="11"/>
      <c r="C103" s="11"/>
      <c r="D103" s="11"/>
      <c r="E103" s="11"/>
    </row>
    <row r="104" customFormat="false" ht="25.5" hidden="false" customHeight="true" outlineLevel="0" collapsed="false">
      <c r="A104" s="18"/>
      <c r="B104" s="11"/>
      <c r="C104" s="11"/>
      <c r="D104" s="11"/>
      <c r="E104" s="11"/>
    </row>
    <row r="105" customFormat="false" ht="25.5" hidden="false" customHeight="true" outlineLevel="0" collapsed="false">
      <c r="A105" s="18"/>
      <c r="B105" s="11"/>
      <c r="C105" s="11"/>
      <c r="D105" s="11"/>
      <c r="E105" s="11"/>
    </row>
    <row r="106" customFormat="false" ht="25.5" hidden="false" customHeight="true" outlineLevel="0" collapsed="false">
      <c r="A106" s="18"/>
      <c r="B106" s="11"/>
      <c r="C106" s="11"/>
      <c r="D106" s="11"/>
      <c r="E106" s="11"/>
    </row>
    <row r="107" customFormat="false" ht="25.5" hidden="false" customHeight="true" outlineLevel="0" collapsed="false">
      <c r="A107" s="18"/>
      <c r="B107" s="11"/>
      <c r="C107" s="11"/>
      <c r="D107" s="11"/>
      <c r="E107" s="11"/>
    </row>
    <row r="108" customFormat="false" ht="25.5" hidden="false" customHeight="true" outlineLevel="0" collapsed="false">
      <c r="A108" s="18"/>
      <c r="B108" s="11"/>
      <c r="C108" s="11"/>
      <c r="D108" s="11"/>
      <c r="E108" s="11"/>
    </row>
    <row r="109" customFormat="false" ht="25.5" hidden="false" customHeight="true" outlineLevel="0" collapsed="false">
      <c r="A109" s="18"/>
      <c r="B109" s="11"/>
      <c r="C109" s="11"/>
      <c r="D109" s="11"/>
      <c r="E109" s="11"/>
    </row>
    <row r="110" customFormat="false" ht="25.5" hidden="false" customHeight="true" outlineLevel="0" collapsed="false">
      <c r="A110" s="18"/>
      <c r="B110" s="11"/>
      <c r="C110" s="11"/>
      <c r="D110" s="11"/>
      <c r="E110" s="11"/>
    </row>
    <row r="111" customFormat="false" ht="25.5" hidden="false" customHeight="true" outlineLevel="0" collapsed="false">
      <c r="A111" s="18"/>
      <c r="B111" s="11"/>
      <c r="C111" s="11"/>
      <c r="D111" s="11"/>
      <c r="E111" s="11"/>
    </row>
    <row r="112" customFormat="false" ht="25.5" hidden="false" customHeight="true" outlineLevel="0" collapsed="false">
      <c r="A112" s="18"/>
      <c r="B112" s="11"/>
      <c r="C112" s="11"/>
      <c r="D112" s="11"/>
      <c r="E112" s="11"/>
    </row>
    <row r="113" customFormat="false" ht="25.5" hidden="false" customHeight="true" outlineLevel="0" collapsed="false">
      <c r="A113" s="18"/>
      <c r="B113" s="11"/>
      <c r="C113" s="11"/>
      <c r="D113" s="11"/>
      <c r="E113" s="11"/>
    </row>
    <row r="114" customFormat="false" ht="25.5" hidden="false" customHeight="true" outlineLevel="0" collapsed="false">
      <c r="A114" s="18"/>
      <c r="B114" s="11"/>
      <c r="C114" s="11"/>
      <c r="D114" s="11"/>
      <c r="E114" s="11"/>
    </row>
    <row r="115" customFormat="false" ht="25.5" hidden="false" customHeight="true" outlineLevel="0" collapsed="false">
      <c r="A115" s="18"/>
      <c r="B115" s="11"/>
      <c r="C115" s="11"/>
      <c r="D115" s="11"/>
      <c r="E115" s="11"/>
    </row>
    <row r="116" customFormat="false" ht="25.5" hidden="false" customHeight="true" outlineLevel="0" collapsed="false">
      <c r="A116" s="18"/>
      <c r="B116" s="11"/>
      <c r="C116" s="11"/>
      <c r="D116" s="11"/>
      <c r="E116" s="11"/>
    </row>
    <row r="117" customFormat="false" ht="25.5" hidden="false" customHeight="true" outlineLevel="0" collapsed="false">
      <c r="A117" s="18"/>
      <c r="B117" s="11"/>
      <c r="C117" s="11"/>
      <c r="D117" s="11"/>
      <c r="E117" s="11"/>
    </row>
    <row r="118" customFormat="false" ht="25.5" hidden="false" customHeight="true" outlineLevel="0" collapsed="false">
      <c r="A118" s="18"/>
      <c r="B118" s="11"/>
      <c r="C118" s="11"/>
      <c r="D118" s="11"/>
      <c r="E118" s="11"/>
    </row>
    <row r="119" customFormat="false" ht="25.5" hidden="false" customHeight="true" outlineLevel="0" collapsed="false">
      <c r="A119" s="18"/>
      <c r="B119" s="11"/>
      <c r="C119" s="11"/>
      <c r="D119" s="11"/>
      <c r="E119" s="11"/>
    </row>
    <row r="120" customFormat="false" ht="25.5" hidden="false" customHeight="true" outlineLevel="0" collapsed="false">
      <c r="A120" s="18"/>
      <c r="B120" s="11"/>
      <c r="C120" s="11"/>
      <c r="D120" s="11"/>
      <c r="E120" s="11"/>
    </row>
    <row r="121" customFormat="false" ht="25.5" hidden="false" customHeight="true" outlineLevel="0" collapsed="false">
      <c r="A121" s="18"/>
      <c r="B121" s="11"/>
      <c r="C121" s="11"/>
      <c r="D121" s="11"/>
      <c r="E121" s="11"/>
    </row>
    <row r="122" customFormat="false" ht="25.5" hidden="false" customHeight="true" outlineLevel="0" collapsed="false">
      <c r="A122" s="18"/>
      <c r="B122" s="11"/>
      <c r="C122" s="11"/>
      <c r="D122" s="11"/>
      <c r="E122" s="11"/>
    </row>
    <row r="123" customFormat="false" ht="25.5" hidden="false" customHeight="true" outlineLevel="0" collapsed="false">
      <c r="A123" s="18"/>
      <c r="B123" s="11"/>
      <c r="C123" s="11"/>
      <c r="D123" s="11"/>
      <c r="E123" s="11"/>
    </row>
    <row r="124" customFormat="false" ht="25.5" hidden="false" customHeight="true" outlineLevel="0" collapsed="false">
      <c r="A124" s="18"/>
      <c r="B124" s="11"/>
      <c r="C124" s="11"/>
      <c r="D124" s="11"/>
      <c r="E124" s="11"/>
    </row>
    <row r="125" customFormat="false" ht="25.5" hidden="false" customHeight="true" outlineLevel="0" collapsed="false">
      <c r="A125" s="18"/>
      <c r="B125" s="11"/>
      <c r="C125" s="11"/>
      <c r="D125" s="11"/>
      <c r="E125" s="11"/>
    </row>
    <row r="126" customFormat="false" ht="25.5" hidden="false" customHeight="true" outlineLevel="0" collapsed="false">
      <c r="A126" s="18"/>
      <c r="B126" s="11"/>
      <c r="C126" s="11"/>
      <c r="D126" s="11"/>
      <c r="E126" s="11"/>
    </row>
    <row r="127" customFormat="false" ht="25.5" hidden="false" customHeight="true" outlineLevel="0" collapsed="false">
      <c r="A127" s="18"/>
      <c r="B127" s="11"/>
      <c r="C127" s="11"/>
      <c r="D127" s="11"/>
      <c r="E127" s="11"/>
    </row>
    <row r="128" customFormat="false" ht="25.5" hidden="false" customHeight="true" outlineLevel="0" collapsed="false">
      <c r="A128" s="18"/>
      <c r="B128" s="11"/>
      <c r="C128" s="11"/>
      <c r="D128" s="11"/>
      <c r="E128" s="11"/>
    </row>
    <row r="129" customFormat="false" ht="25.5" hidden="false" customHeight="true" outlineLevel="0" collapsed="false">
      <c r="A129" s="18"/>
      <c r="B129" s="11"/>
      <c r="C129" s="11"/>
      <c r="D129" s="11"/>
      <c r="E129" s="11"/>
    </row>
    <row r="130" customFormat="false" ht="25.5" hidden="false" customHeight="true" outlineLevel="0" collapsed="false">
      <c r="A130" s="18"/>
      <c r="B130" s="11"/>
      <c r="C130" s="11"/>
      <c r="D130" s="11"/>
      <c r="E130" s="11"/>
    </row>
    <row r="131" customFormat="false" ht="25.5" hidden="false" customHeight="true" outlineLevel="0" collapsed="false">
      <c r="A131" s="18"/>
      <c r="B131" s="11"/>
      <c r="C131" s="11"/>
      <c r="D131" s="11"/>
      <c r="E131" s="11"/>
    </row>
    <row r="132" customFormat="false" ht="25.5" hidden="false" customHeight="true" outlineLevel="0" collapsed="false">
      <c r="A132" s="18"/>
      <c r="B132" s="11"/>
      <c r="C132" s="11"/>
      <c r="D132" s="11"/>
      <c r="E132" s="11"/>
    </row>
    <row r="133" customFormat="false" ht="25.5" hidden="false" customHeight="true" outlineLevel="0" collapsed="false">
      <c r="A133" s="18"/>
      <c r="B133" s="11"/>
      <c r="C133" s="11"/>
      <c r="D133" s="11"/>
      <c r="E133" s="11"/>
    </row>
    <row r="134" customFormat="false" ht="25.5" hidden="false" customHeight="true" outlineLevel="0" collapsed="false">
      <c r="A134" s="18"/>
      <c r="B134" s="11"/>
      <c r="C134" s="11"/>
      <c r="D134" s="11"/>
      <c r="E134" s="11"/>
    </row>
    <row r="135" customFormat="false" ht="25.5" hidden="false" customHeight="true" outlineLevel="0" collapsed="false">
      <c r="A135" s="18"/>
      <c r="B135" s="11"/>
      <c r="C135" s="11"/>
      <c r="D135" s="11"/>
      <c r="E135" s="11"/>
    </row>
    <row r="136" customFormat="false" ht="25.5" hidden="false" customHeight="true" outlineLevel="0" collapsed="false">
      <c r="A136" s="18"/>
      <c r="B136" s="11"/>
      <c r="C136" s="11"/>
      <c r="D136" s="11"/>
      <c r="E136" s="11"/>
    </row>
    <row r="137" customFormat="false" ht="25.5" hidden="false" customHeight="true" outlineLevel="0" collapsed="false">
      <c r="A137" s="18"/>
      <c r="B137" s="11"/>
      <c r="C137" s="11"/>
      <c r="D137" s="11"/>
      <c r="E137" s="11"/>
    </row>
    <row r="138" customFormat="false" ht="25.5" hidden="false" customHeight="true" outlineLevel="0" collapsed="false">
      <c r="A138" s="18"/>
      <c r="B138" s="11"/>
      <c r="C138" s="11"/>
      <c r="D138" s="11"/>
      <c r="E138" s="11"/>
    </row>
    <row r="139" customFormat="false" ht="25.5" hidden="false" customHeight="true" outlineLevel="0" collapsed="false">
      <c r="A139" s="18"/>
      <c r="B139" s="11"/>
      <c r="C139" s="11"/>
      <c r="D139" s="11"/>
      <c r="E139" s="11"/>
    </row>
    <row r="140" customFormat="false" ht="25.5" hidden="false" customHeight="true" outlineLevel="0" collapsed="false">
      <c r="A140" s="18"/>
      <c r="B140" s="11"/>
      <c r="C140" s="11"/>
      <c r="D140" s="11"/>
      <c r="E140" s="11"/>
    </row>
    <row r="141" customFormat="false" ht="25.5" hidden="false" customHeight="true" outlineLevel="0" collapsed="false">
      <c r="A141" s="18"/>
      <c r="B141" s="11"/>
      <c r="C141" s="11"/>
      <c r="D141" s="11"/>
      <c r="E141" s="11"/>
    </row>
    <row r="142" customFormat="false" ht="25.5" hidden="false" customHeight="true" outlineLevel="0" collapsed="false">
      <c r="A142" s="18"/>
      <c r="B142" s="11"/>
      <c r="C142" s="11"/>
      <c r="D142" s="11"/>
      <c r="E142" s="11"/>
    </row>
    <row r="143" customFormat="false" ht="25.5" hidden="false" customHeight="true" outlineLevel="0" collapsed="false">
      <c r="A143" s="18"/>
      <c r="B143" s="11"/>
      <c r="C143" s="11"/>
      <c r="D143" s="11"/>
      <c r="E143" s="11"/>
    </row>
    <row r="144" customFormat="false" ht="25.5" hidden="false" customHeight="true" outlineLevel="0" collapsed="false">
      <c r="A144" s="18"/>
      <c r="B144" s="11"/>
      <c r="C144" s="11"/>
      <c r="D144" s="11"/>
      <c r="E144" s="11"/>
    </row>
    <row r="145" customFormat="false" ht="25.5" hidden="false" customHeight="true" outlineLevel="0" collapsed="false">
      <c r="A145" s="18"/>
      <c r="B145" s="11"/>
      <c r="C145" s="11"/>
      <c r="D145" s="11"/>
      <c r="E145" s="11"/>
    </row>
    <row r="146" customFormat="false" ht="25.5" hidden="false" customHeight="true" outlineLevel="0" collapsed="false">
      <c r="A146" s="18"/>
      <c r="B146" s="11"/>
      <c r="C146" s="11"/>
      <c r="D146" s="11"/>
      <c r="E146" s="11"/>
    </row>
    <row r="147" customFormat="false" ht="25.5" hidden="false" customHeight="true" outlineLevel="0" collapsed="false">
      <c r="A147" s="18"/>
      <c r="B147" s="11"/>
      <c r="C147" s="11"/>
      <c r="D147" s="11"/>
      <c r="E147" s="11"/>
    </row>
    <row r="148" customFormat="false" ht="25.5" hidden="false" customHeight="true" outlineLevel="0" collapsed="false">
      <c r="A148" s="18"/>
      <c r="B148" s="11"/>
      <c r="C148" s="11"/>
      <c r="D148" s="11"/>
      <c r="E148" s="11"/>
    </row>
    <row r="149" customFormat="false" ht="25.5" hidden="false" customHeight="true" outlineLevel="0" collapsed="false">
      <c r="A149" s="18"/>
      <c r="B149" s="11"/>
      <c r="C149" s="11"/>
      <c r="D149" s="11"/>
      <c r="E149" s="11"/>
    </row>
    <row r="150" customFormat="false" ht="25.5" hidden="false" customHeight="true" outlineLevel="0" collapsed="false">
      <c r="A150" s="18"/>
      <c r="B150" s="11"/>
      <c r="C150" s="11"/>
      <c r="D150" s="11"/>
      <c r="E150" s="11"/>
    </row>
    <row r="151" customFormat="false" ht="25.5" hidden="false" customHeight="true" outlineLevel="0" collapsed="false">
      <c r="A151" s="18"/>
      <c r="B151" s="11"/>
      <c r="C151" s="11"/>
      <c r="D151" s="11"/>
      <c r="E151" s="11"/>
    </row>
    <row r="152" customFormat="false" ht="25.5" hidden="false" customHeight="true" outlineLevel="0" collapsed="false">
      <c r="A152" s="18"/>
      <c r="B152" s="11"/>
      <c r="C152" s="11"/>
      <c r="D152" s="11"/>
      <c r="E152" s="11"/>
    </row>
    <row r="153" customFormat="false" ht="25.5" hidden="false" customHeight="true" outlineLevel="0" collapsed="false">
      <c r="A153" s="18"/>
      <c r="B153" s="11"/>
      <c r="C153" s="11"/>
      <c r="D153" s="11"/>
      <c r="E153" s="11"/>
    </row>
    <row r="154" customFormat="false" ht="25.5" hidden="false" customHeight="true" outlineLevel="0" collapsed="false">
      <c r="A154" s="18"/>
      <c r="B154" s="11"/>
      <c r="C154" s="11"/>
      <c r="D154" s="11"/>
      <c r="E154" s="11"/>
    </row>
    <row r="155" customFormat="false" ht="25.5" hidden="false" customHeight="true" outlineLevel="0" collapsed="false">
      <c r="A155" s="18"/>
      <c r="B155" s="11"/>
      <c r="C155" s="11"/>
      <c r="D155" s="11"/>
      <c r="E155" s="11"/>
    </row>
    <row r="156" customFormat="false" ht="25.5" hidden="false" customHeight="true" outlineLevel="0" collapsed="false">
      <c r="A156" s="18"/>
      <c r="B156" s="11"/>
      <c r="C156" s="11"/>
      <c r="D156" s="11"/>
      <c r="E156" s="11"/>
    </row>
  </sheetData>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7769A"/>
    <pageSetUpPr fitToPage="true"/>
  </sheetPr>
  <dimension ref="B1:C33"/>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40"/>
    <col collapsed="false" customWidth="true" hidden="false" outlineLevel="0" max="3" min="3" style="0" width="66"/>
  </cols>
  <sheetData>
    <row r="1" customFormat="false" ht="54" hidden="false" customHeight="true" outlineLevel="0" collapsed="false"/>
    <row r="2" customFormat="false" ht="21" hidden="false" customHeight="true" outlineLevel="0" collapsed="false">
      <c r="B2" s="1" t="s">
        <v>192</v>
      </c>
    </row>
    <row r="3" customFormat="false" ht="13.5" hidden="false" customHeight="true" outlineLevel="0" collapsed="false">
      <c r="B3" s="2" t="s">
        <v>193</v>
      </c>
    </row>
    <row r="4" customFormat="false" ht="3" hidden="false" customHeight="true" outlineLevel="0" collapsed="false">
      <c r="B4" s="3"/>
      <c r="C4" s="3"/>
    </row>
    <row r="5" customFormat="false" ht="9" hidden="false" customHeight="true" outlineLevel="0" collapsed="false"/>
    <row r="6" customFormat="false" ht="43.5" hidden="false" customHeight="true" outlineLevel="0" collapsed="false">
      <c r="B6" s="28" t="s">
        <v>194</v>
      </c>
      <c r="C6" s="28"/>
    </row>
    <row r="8" customFormat="false" ht="21.75" hidden="false" customHeight="true" outlineLevel="0" collapsed="false">
      <c r="B8" s="6" t="s">
        <v>195</v>
      </c>
      <c r="C8" s="7"/>
    </row>
    <row r="9" customFormat="false" ht="31.5" hidden="false" customHeight="true" outlineLevel="0" collapsed="false">
      <c r="B9" s="21" t="s">
        <v>196</v>
      </c>
      <c r="C9" s="35" t="str">
        <f aca="false">IF(Discovery!$C$31="","— not filled in —",Discovery!$C$31)</f>
        <v>— not filled in —</v>
      </c>
    </row>
    <row r="10" customFormat="false" ht="31.5" hidden="false" customHeight="true" outlineLevel="0" collapsed="false">
      <c r="B10" s="21" t="s">
        <v>197</v>
      </c>
      <c r="C10" s="35" t="str">
        <f aca="false">IF(Discovery!$C$20="","— not filled in —",Discovery!$C$20)</f>
        <v>— not filled in —</v>
      </c>
    </row>
    <row r="11" customFormat="false" ht="31.5" hidden="false" customHeight="true" outlineLevel="0" collapsed="false">
      <c r="B11" s="21" t="s">
        <v>198</v>
      </c>
      <c r="C11" s="36" t="str">
        <f aca="false">IF(Discovery!$C$34="","—",Discovery!$C$34)</f>
        <v>—</v>
      </c>
    </row>
    <row r="13" customFormat="false" ht="21.75" hidden="false" customHeight="true" outlineLevel="0" collapsed="false">
      <c r="B13" s="6" t="s">
        <v>199</v>
      </c>
      <c r="C13" s="7"/>
    </row>
    <row r="14" customFormat="false" ht="19.5" hidden="false" customHeight="true" outlineLevel="0" collapsed="false">
      <c r="B14" s="21" t="s">
        <v>200</v>
      </c>
      <c r="C14" s="37" t="n">
        <f aca="false">Health!$B$7</f>
        <v>3</v>
      </c>
    </row>
    <row r="15" customFormat="false" ht="19.5" hidden="false" customHeight="true" outlineLevel="0" collapsed="false">
      <c r="B15" s="21" t="s">
        <v>129</v>
      </c>
      <c r="C15" s="38" t="n">
        <f aca="false">Health!$B$12</f>
        <v>1</v>
      </c>
    </row>
    <row r="16" customFormat="false" ht="19.5" hidden="false" customHeight="true" outlineLevel="0" collapsed="false">
      <c r="B16" s="21" t="s">
        <v>125</v>
      </c>
      <c r="C16" s="37" t="n">
        <f aca="false">Health!$B$10</f>
        <v>16</v>
      </c>
    </row>
    <row r="17" customFormat="false" ht="19.5" hidden="false" customHeight="true" outlineLevel="0" collapsed="false">
      <c r="B17" s="21" t="s">
        <v>201</v>
      </c>
      <c r="C17" s="37" t="n">
        <f aca="false">Health!$B$9</f>
        <v>1</v>
      </c>
    </row>
    <row r="18" customFormat="false" ht="19.5" hidden="false" customHeight="true" outlineLevel="0" collapsed="false">
      <c r="B18" s="21" t="s">
        <v>131</v>
      </c>
      <c r="C18" s="39" t="n">
        <f aca="false">Health!$B$13</f>
        <v>6</v>
      </c>
    </row>
    <row r="19" customFormat="false" ht="19.5" hidden="false" customHeight="true" outlineLevel="0" collapsed="false">
      <c r="B19" s="21" t="s">
        <v>202</v>
      </c>
      <c r="C19" s="37" t="n">
        <f aca="false">Health!$B$15</f>
        <v>3</v>
      </c>
    </row>
    <row r="21" customFormat="false" ht="15" hidden="false" customHeight="false" outlineLevel="0" collapsed="false">
      <c r="B21" s="2" t="s">
        <v>203</v>
      </c>
    </row>
    <row r="23" customFormat="false" ht="21.75" hidden="false" customHeight="true" outlineLevel="0" collapsed="false">
      <c r="B23" s="6" t="s">
        <v>204</v>
      </c>
      <c r="C23" s="7"/>
    </row>
    <row r="24" customFormat="false" ht="31.5" hidden="false" customHeight="true" outlineLevel="0" collapsed="false">
      <c r="B24" s="21" t="s">
        <v>205</v>
      </c>
      <c r="C24" s="11"/>
    </row>
    <row r="25" customFormat="false" ht="55.5" hidden="false" customHeight="true" outlineLevel="0" collapsed="false">
      <c r="B25" s="21" t="s">
        <v>206</v>
      </c>
      <c r="C25" s="11"/>
    </row>
    <row r="26" customFormat="false" ht="55.5" hidden="false" customHeight="true" outlineLevel="0" collapsed="false">
      <c r="B26" s="21" t="s">
        <v>207</v>
      </c>
      <c r="C26" s="11"/>
    </row>
    <row r="28" customFormat="false" ht="21.75" hidden="false" customHeight="true" outlineLevel="0" collapsed="false">
      <c r="B28" s="6" t="s">
        <v>208</v>
      </c>
      <c r="C28" s="7"/>
    </row>
    <row r="29" customFormat="false" ht="30" hidden="false" customHeight="true" outlineLevel="0" collapsed="false">
      <c r="B29" s="28" t="s">
        <v>209</v>
      </c>
      <c r="C29" s="28"/>
    </row>
    <row r="30" customFormat="false" ht="6" hidden="false" customHeight="true" outlineLevel="0" collapsed="false">
      <c r="B30" s="40"/>
      <c r="C30" s="40"/>
    </row>
    <row r="31" customFormat="false" ht="30" hidden="false" customHeight="true" outlineLevel="0" collapsed="false">
      <c r="B31" s="28" t="s">
        <v>210</v>
      </c>
      <c r="C31" s="28"/>
    </row>
    <row r="32" customFormat="false" ht="6" hidden="false" customHeight="true" outlineLevel="0" collapsed="false">
      <c r="B32" s="40"/>
      <c r="C32" s="40"/>
    </row>
    <row r="33" customFormat="false" ht="30" hidden="false" customHeight="true" outlineLevel="0" collapsed="false">
      <c r="B33" s="28" t="s">
        <v>211</v>
      </c>
      <c r="C33" s="28"/>
    </row>
  </sheetData>
  <mergeCells count="6">
    <mergeCell ref="B6:C6"/>
    <mergeCell ref="B29:C29"/>
    <mergeCell ref="B30:C30"/>
    <mergeCell ref="B31:C31"/>
    <mergeCell ref="B32:C32"/>
    <mergeCell ref="B33:C33"/>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ategory>Operating system</cp:category>
  <dcterms:created xsi:type="dcterms:W3CDTF">2026-09-07T00:22:13Z</dcterms:created>
  <dc:creator>CNNCTD, LLC</dc:creator>
  <dc:description>A three-touch weekly operating cadence with computed health diagnostics, a discovery record and a snapshot built to be sent back. cnnctd.work</dc:description>
  <cp:keywords>operating cadence discipline stacking closed-loop pm CNNCTD</cp:keywords>
  <dc:language>en-US</dc:language>
  <cp:lastModifiedBy>CNNCTD, LLC</cp:lastModifiedBy>
  <dcterms:modified xsi:type="dcterms:W3CDTF">2026-09-07T00:22:13Z</dcterms:modified>
  <cp:revision>0</cp:revision>
  <dc:subject/>
  <dc:title>The Operating Cadence — CNNCTD</dc:title>
</cp:coreProperties>
</file>

<file path=docProps/custom.xml><?xml version="1.0" encoding="utf-8"?>
<Properties xmlns="http://schemas.openxmlformats.org/officeDocument/2006/custom-properties" xmlns:vt="http://schemas.openxmlformats.org/officeDocument/2006/docPropsVTypes"/>
</file>