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Register" sheetId="2" state="visible" r:id="rId4"/>
    <sheet name="Exposure" sheetId="3" state="visible" r:id="rId5"/>
    <sheet name="Two Weeks Out" sheetId="4" state="visible" r:id="rId6"/>
    <sheet name="Handover Plan" sheetId="5" state="visible" r:id="rId7"/>
    <sheet name="Decision Rights" sheetId="6" state="visible" r:id="rId8"/>
    <sheet name="Thresholds" sheetId="7" state="visible" r:id="rId9"/>
    <sheet name="Snapshot" sheetId="8" state="visible" r:id="rId10"/>
  </sheets>
  <definedNames>
    <definedName function="false" hidden="false" localSheetId="5" name="_xlnm.Print_Titles" vbProcedure="false">'Decision Rights'!$6:$6</definedName>
    <definedName function="false" hidden="false" localSheetId="2" name="_xlnm.Print_Titles" vbProcedure="false">Exposure!$6:$6</definedName>
    <definedName function="false" hidden="false" localSheetId="4" name="_xlnm.Print_Titles" vbProcedure="false">'Handover Plan'!$6:$6</definedName>
    <definedName function="false" hidden="false" localSheetId="1" name="_xlnm.Print_Area" vbProcedure="false">Register!$A$1:$N$46</definedName>
    <definedName function="false" hidden="false" localSheetId="1" name="_xlnm.Print_Titles" vbProcedure="false">Register!$6:$6</definedName>
    <definedName function="false" hidden="true" localSheetId="1" name="_xlnm._FilterDatabase" vbProcedure="false">Register!$A$6:$N$206</definedName>
    <definedName function="false" hidden="false" localSheetId="7" name="_xlnm.Print_Titles" vbProcedure="false">Snapshot!$6:$6</definedName>
    <definedName function="false" hidden="false" localSheetId="6" name="_xlnm.Print_Titles" vbProcedure="false">Thresholds!$6:$6</definedName>
    <definedName function="false" hidden="false" localSheetId="3" name="_xlnm.Print_Titles" vbProcedure="false">'Two Weeks Out'!$6:$6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<sst xmlns="http://schemas.openxmlformats.org/spreadsheetml/2006/main" count="212" uniqueCount="182">
  <si>
    <t xml:space="preserve">THE FOUNDER DEPENDENCY AUDIT</t>
  </si>
  <si>
    <t xml:space="preserve">How much of this business runs through one person, and what it would cost to change that.   cnnctd.work</t>
  </si>
  <si>
    <t xml:space="preserve">WHAT THIS ACTUALLY MEASURES</t>
  </si>
  <si>
    <t xml:space="preserve">Not how busy you are. How concentrated you are. Those are different problems and only one of them is</t>
  </si>
  <si>
    <t xml:space="preserve">fixed by working less. You list every recurring decision, approval, task, relationship and piece of</t>
  </si>
  <si>
    <t xml:space="preserve">knowledge that keeps the business moving, say who does it and whether anyone else could, and the file</t>
  </si>
  <si>
    <t xml:space="preserve">works out how much of the whole thing depends on one person being reachable.</t>
  </si>
  <si>
    <t xml:space="preserve">WHICH SHEETS YOU TYPE ON</t>
  </si>
  <si>
    <t xml:space="preserve">REGISTER — the only sheet you really fill in. Put your name in the box above the table first.</t>
  </si>
  <si>
    <t xml:space="preserve">HANDOVER PLAN — ten rows, once you know what is worst. What, to whom, by when, and what done means.</t>
  </si>
  <si>
    <t xml:space="preserve">DECISION RIGHTS — who decides what, by function. This is the page that outlives the audit.</t>
  </si>
  <si>
    <t xml:space="preserve">SNAPSHOT — three boxes at the end, then send the file back if you want a conversation.</t>
  </si>
  <si>
    <t xml:space="preserve">WHICH SHEETS TYPE FOR YOU</t>
  </si>
  <si>
    <t xml:space="preserve">EXPOSURE — nine signals read off the Register. Do not type here.</t>
  </si>
  <si>
    <t xml:space="preserve">TWO WEEKS OUT — what stalls, and in what order, if you are unreachable for a fortnight.</t>
  </si>
  <si>
    <t xml:space="preserve">THRESHOLDS — the numbers Exposure judges against. Tune them, but tune them for a reason.</t>
  </si>
  <si>
    <t xml:space="preserve">COLOUR CONVENTION</t>
  </si>
  <si>
    <t xml:space="preserve">BLUE text on pale blue  =  you type here.</t>
  </si>
  <si>
    <t xml:space="preserve">GREY text on pale grey  =  calculated. Leave it alone, particularly when you dislike the answer.</t>
  </si>
  <si>
    <t xml:space="preserve">GREEN text on pale green  =  a setting you are allowed to change.</t>
  </si>
  <si>
    <t xml:space="preserve">HOW TO FILL IN THE REGISTER WITHOUT LYING TO YOURSELF</t>
  </si>
  <si>
    <t xml:space="preserve">Two rules. First, write down the small things — the four-minute approvals are usually where the real</t>
  </si>
  <si>
    <t xml:space="preserve">concentration hides, because nobody thinks a four-minute task is worth documenting. Second, be honest</t>
  </si>
  <si>
    <t xml:space="preserve">in the 'could anyone else' column. 'Partly' means they could do it and you would redo it. That is a No</t>
  </si>
  <si>
    <t xml:space="preserve">with better manners, and marking it as one is the entire value of this exercise.</t>
  </si>
  <si>
    <t xml:space="preserve">THE ROWS ARE EXAMPLES AND THE PERSON IS INVENTED</t>
  </si>
  <si>
    <t xml:space="preserve">Rows 7 to 12 belong to a made-up founder called Alex Rivera, so Exposure has something to</t>
  </si>
  <si>
    <t xml:space="preserve">chew on and you can see what a flag looks like before your own numbers start doing it to you. Delete</t>
  </si>
  <si>
    <t xml:space="preserve">them, and replace Alex Rivera with your own name in the box above the Register table before you start.</t>
  </si>
  <si>
    <t xml:space="preserve">THIS IS FREE. LOOKING AT IT HONESTLY IS THE PART THAT COSTS SOMETHING.</t>
  </si>
  <si>
    <t xml:space="preserve">Most founders already know roughly what this file will say. What they do not have is the number, in</t>
  </si>
  <si>
    <t xml:space="preserve">writing, in a form they can hand to a co-founder or a board without it sounding like a complaint.</t>
  </si>
  <si>
    <t xml:space="preserve">That is what this is for. What you do about it afterwards is a separate and much harder question.</t>
  </si>
  <si>
    <t xml:space="preserve">REGISTER</t>
  </si>
  <si>
    <t xml:space="preserve">One row per recurring decision or task. Nine columns are yours; the last five work themselves out.</t>
  </si>
  <si>
    <t xml:space="preserve">Your name, exactly as you will type it below:</t>
  </si>
  <si>
    <t xml:space="preserve">Alex Rivera</t>
  </si>
  <si>
    <t xml:space="preserve">WHAT IT IS</t>
  </si>
  <si>
    <t xml:space="preserve">FUNCTION</t>
  </si>
  <si>
    <t xml:space="preserve">TYPE</t>
  </si>
  <si>
    <t xml:space="preserve">HOW OFTEN</t>
  </si>
  <si>
    <t xml:space="preserve">MINUTES EACH TIME</t>
  </si>
  <si>
    <t xml:space="preserve">WHO DOES IT TODAY</t>
  </si>
  <si>
    <t xml:space="preserve">COULD ANYONE ELSE?</t>
  </si>
  <si>
    <t xml:space="preserve">HOURS TO HAND OVER</t>
  </si>
  <si>
    <t xml:space="preserve">IF IT WAITED TWO WEEKS</t>
  </si>
  <si>
    <t xml:space="preserve">TIMES A MONTH</t>
  </si>
  <si>
    <t xml:space="preserve">HOURS A MONTH</t>
  </si>
  <si>
    <t xml:space="preserve">ON YOU</t>
  </si>
  <si>
    <t xml:space="preserve">LEVERAGE</t>
  </si>
  <si>
    <t xml:space="preserve">WHAT IS WRONG WITH THIS ROW</t>
  </si>
  <si>
    <t xml:space="preserve">Approve anything over $5,000</t>
  </si>
  <si>
    <t xml:space="preserve">Finance</t>
  </si>
  <si>
    <t xml:space="preserve">Approval</t>
  </si>
  <si>
    <t xml:space="preserve">Weekly</t>
  </si>
  <si>
    <t xml:space="preserve">Only this person</t>
  </si>
  <si>
    <t xml:space="preserve">Money stops</t>
  </si>
  <si>
    <t xml:space="preserve">Final say on proposals before they go out</t>
  </si>
  <si>
    <t xml:space="preserve">Sales</t>
  </si>
  <si>
    <t xml:space="preserve">Decision</t>
  </si>
  <si>
    <t xml:space="preserve">Partly</t>
  </si>
  <si>
    <t xml:space="preserve">A customer notices</t>
  </si>
  <si>
    <t xml:space="preserve">The relationship with our biggest account</t>
  </si>
  <si>
    <t xml:space="preserve">Relationship</t>
  </si>
  <si>
    <t xml:space="preserve">Fortnightly</t>
  </si>
  <si>
    <t xml:space="preserve">Payroll submission</t>
  </si>
  <si>
    <t xml:space="preserve">Task</t>
  </si>
  <si>
    <t xml:space="preserve">Monthly</t>
  </si>
  <si>
    <t xml:space="preserve">Compliance risk</t>
  </si>
  <si>
    <t xml:space="preserve">How the pricing model actually works</t>
  </si>
  <si>
    <t xml:space="preserve">Knowledge</t>
  </si>
  <si>
    <t xml:space="preserve">It slows down</t>
  </si>
  <si>
    <t xml:space="preserve">Weekly delivery standup</t>
  </si>
  <si>
    <t xml:space="preserve">Delivery</t>
  </si>
  <si>
    <t xml:space="preserve">Sam Okafor</t>
  </si>
  <si>
    <t xml:space="preserve">Yes, fully</t>
  </si>
  <si>
    <t xml:space="preserve">EXPOSURE</t>
  </si>
  <si>
    <t xml:space="preserve">Reads the Register and tells you how much of this runs through one person.</t>
  </si>
  <si>
    <t xml:space="preserve">SIGNAL</t>
  </si>
  <si>
    <t xml:space="preserve">VALUE</t>
  </si>
  <si>
    <t xml:space="preserve">VERDICT</t>
  </si>
  <si>
    <t xml:space="preserve">WHAT IT MEANS WHEN IT IS OFF</t>
  </si>
  <si>
    <t xml:space="preserve">Items on the register</t>
  </si>
  <si>
    <t xml:space="preserve">Context, not a score. Under twenty and you have not finished the register — the things you forget to write down are reliably the things only you can do.</t>
  </si>
  <si>
    <t xml:space="preserve">Hours a month that run through you</t>
  </si>
  <si>
    <t xml:space="preserve">Recurring only. It excludes the actual work, the thinking, and every fire. This is the floor of your load, not the ceiling.</t>
  </si>
  <si>
    <t xml:space="preserve">Share of the recurring load that is you</t>
  </si>
  <si>
    <t xml:space="preserve">Past the threshold you are not the founder of this business, you are its operating system. Everything routes through you because at some point that was faster, and nobody has revisited it.</t>
  </si>
  <si>
    <t xml:space="preserve">Total recurring hours a month, everyone</t>
  </si>
  <si>
    <t xml:space="preserve">The denominator. Also worth a look on its own — recurring load that climbs every quarter is how teams end up with no capacity for anything new.</t>
  </si>
  <si>
    <t xml:space="preserve">Items only one person can do</t>
  </si>
  <si>
    <t xml:space="preserve">Every one of these is a single point of failure. Some are acceptable. None should be a surprise, and right now most of them probably are.</t>
  </si>
  <si>
    <t xml:space="preserve">Items only you can do</t>
  </si>
  <si>
    <t xml:space="preserve">The list that decides whether you can take a holiday. Not whether you will — whether you can.</t>
  </si>
  <si>
    <t xml:space="preserve">Money-critical items with a single owner</t>
  </si>
  <si>
    <t xml:space="preserve">Revenue or compliance depending on one person being reachable. This is the number an acquirer, an insurer, or a bank will find in about ten minutes.</t>
  </si>
  <si>
    <t xml:space="preserve">Days before your absence shows</t>
  </si>
  <si>
    <t xml:space="preserve">How long until the first thing only you can do comes round again. Not when it becomes a crisis — when it starts. The crisis is usually about a week behind.</t>
  </si>
  <si>
    <t xml:space="preserve">Hours to hand over everything only you do</t>
  </si>
  <si>
    <t xml:space="preserve">The whole bill, in one number. It is almost always smaller than people expect, and it is almost always larger than the amount of time anyone has set aside for it.</t>
  </si>
  <si>
    <t xml:space="preserve">The one to read first</t>
  </si>
  <si>
    <t xml:space="preserve">Days before your absence shows. Everything else on this sheet is a description of how you got here. That one is a description of what happens next, and it is the only number on this page that a bank, an insurer or a buyer will ever ask you about.</t>
  </si>
  <si>
    <t xml:space="preserve">TWO WEEKS OUT</t>
  </si>
  <si>
    <t xml:space="preserve">You are unreachable for a fortnight. Not a holiday — a fortnight you did not plan. This is the order it lands in.</t>
  </si>
  <si>
    <t xml:space="preserve">WHEN</t>
  </si>
  <si>
    <t xml:space="preserve">ITEMS THAT STALL</t>
  </si>
  <si>
    <t xml:space="preserve">OF THOSE, MONEY OR COMPLIANCE</t>
  </si>
  <si>
    <t xml:space="preserve">WHAT THAT ACTUALLY LOOKS LIKE</t>
  </si>
  <si>
    <t xml:space="preserve">In the first three days</t>
  </si>
  <si>
    <t xml:space="preserve">Somebody messages you on day one and gets no reply. On day two they ask someone else, who does not know either. On day three they make a decision they are not comfortable making, or they stop.</t>
  </si>
  <si>
    <t xml:space="preserve">Inside the first week</t>
  </si>
  <si>
    <t xml:space="preserve">The weekly things come round and nobody runs them. This is where approvals pile up and the team starts working around you rather than waiting — which is either the best or worst news here.</t>
  </si>
  <si>
    <t xml:space="preserve">By the end of the fortnight</t>
  </si>
  <si>
    <t xml:space="preserve">The relationships. Nobody has called the big account. Nothing has gone visibly wrong, which is exactly why nobody escalates it, and it is the most expensive line on this sheet.</t>
  </si>
  <si>
    <t xml:space="preserve">Waiting for you when you return</t>
  </si>
  <si>
    <t xml:space="preserve">The backlog you come back to. This is why founders return from leave more tired than they left, and then conclude that leave does not work for them.</t>
  </si>
  <si>
    <t xml:space="preserve">READ THIS BEFORE YOU GET DEFENSIVE ABOUT THE NUMBERS</t>
  </si>
  <si>
    <t xml:space="preserve">None of this says you are doing a bad job. It usually says the opposite — these things route through you</t>
  </si>
  <si>
    <t xml:space="preserve">because you are good at them and because routing them through you was, at some point, genuinely faster.</t>
  </si>
  <si>
    <t xml:space="preserve">It stopped being faster a while ago. The register just made that legible, probably for the first time.</t>
  </si>
  <si>
    <t xml:space="preserve">HANDOVER PLAN</t>
  </si>
  <si>
    <t xml:space="preserve">Ten rows. Filter the Register by Leverage, take the top ten, and give each one a name and a date.</t>
  </si>
  <si>
    <t xml:space="preserve">WHAT YOU ARE HANDING OVER</t>
  </si>
  <si>
    <t xml:space="preserve">TO WHOM</t>
  </si>
  <si>
    <t xml:space="preserve">BY WHEN</t>
  </si>
  <si>
    <t xml:space="preserve">WHAT 'HANDED OVER' MEANS HERE</t>
  </si>
  <si>
    <t xml:space="preserve">HOURS IT WILL TAKE</t>
  </si>
  <si>
    <t xml:space="preserve">HOURS A MONTH IT FREES</t>
  </si>
  <si>
    <t xml:space="preserve">PAYBACK</t>
  </si>
  <si>
    <t xml:space="preserve">Sam approves up to $15k without asking. Above that, he asks. Written down, not implied.</t>
  </si>
  <si>
    <t xml:space="preserve">THE COLUMN THAT MATTERS IS THE FOURTH ONE</t>
  </si>
  <si>
    <t xml:space="preserve">"What handed over means here" is where handovers succeed or quietly fail. A handover with no written</t>
  </si>
  <si>
    <t xml:space="preserve">definition of done is a handover where you keep being asked, they keep checking, and in six weeks</t>
  </si>
  <si>
    <t xml:space="preserve">everybody agrees it did not really take — without anyone being able to say what was missing.</t>
  </si>
  <si>
    <t xml:space="preserve">Write the limit. Write what happens at the edge of it. Then stop being asked.</t>
  </si>
  <si>
    <t xml:space="preserve">DECISION RIGHTS</t>
  </si>
  <si>
    <t xml:space="preserve">The deliverable. One page that says who decides what — and what they need in order to.</t>
  </si>
  <si>
    <t xml:space="preserve">WHO DECIDES TODAY</t>
  </si>
  <si>
    <t xml:space="preserve">WHO SHOULD DECIDE</t>
  </si>
  <si>
    <t xml:space="preserve">WHAT THEY NEED BEFORE THEY CAN</t>
  </si>
  <si>
    <t xml:space="preserve">HANDED OVER ON</t>
  </si>
  <si>
    <t xml:space="preserve">People</t>
  </si>
  <si>
    <t xml:space="preserve">Product</t>
  </si>
  <si>
    <t xml:space="preserve">Marketing</t>
  </si>
  <si>
    <t xml:space="preserve">Operations</t>
  </si>
  <si>
    <t xml:space="preserve">Legal / Admin</t>
  </si>
  <si>
    <t xml:space="preserve">WHY THIS IS THE PAGE THAT SURVIVES</t>
  </si>
  <si>
    <t xml:space="preserve">The Register measures the problem and the Handover Plan schedules the fix, but this is the artefact that</t>
  </si>
  <si>
    <t xml:space="preserve">outlives both. It is the page you hand a new hire, forward to a co-founder, or attach to a board pack.</t>
  </si>
  <si>
    <t xml:space="preserve">"Who should decide" is allowed to be you for some of these, permanently. Founders should decide some</t>
  </si>
  <si>
    <t xml:space="preserve">things. The failure is not that you decide — it is that nobody ever wrote down which ones, so the answer</t>
  </si>
  <si>
    <t xml:space="preserve">defaults to all of them and then nobody asks again.</t>
  </si>
  <si>
    <t xml:space="preserve">THRESHOLDS</t>
  </si>
  <si>
    <t xml:space="preserve">What counts as too much. Change them once you know your own shape.</t>
  </si>
  <si>
    <t xml:space="preserve">SETTING</t>
  </si>
  <si>
    <t xml:space="preserve">WHY THIS NUMBER</t>
  </si>
  <si>
    <t xml:space="preserve">Share of recurring load that is you, before it is a problem</t>
  </si>
  <si>
    <t xml:space="preserve">Under a third is a founder doing founder things. Over a third and you are the operating system, whatever the org chart says.</t>
  </si>
  <si>
    <t xml:space="preserve">Hours a month on one item before it is a job, not a task</t>
  </si>
  <si>
    <t xml:space="preserve">Eight hours a month is a day. If a single recurring item takes a day of you every month, it is somebody's job and you are doing it for free.</t>
  </si>
  <si>
    <t xml:space="preserve">Days the business should survive without you</t>
  </si>
  <si>
    <t xml:space="preserve">A fortnight. Long enough for a holiday, a bad flu, or a family emergency — none of which ask permission first. Anything shorter is not a business, it is a very demanding job.</t>
  </si>
  <si>
    <t xml:space="preserve">Money-critical items with a single owner before it is flagged</t>
  </si>
  <si>
    <t xml:space="preserve">Zero. There is no acceptable number of ways for revenue to stop because one person is unreachable.</t>
  </si>
  <si>
    <t xml:space="preserve">Months of payback that make a handover obviously worth doing</t>
  </si>
  <si>
    <t xml:space="preserve">If handing something over pays back the hours inside six months, the only reason not to do it is that you enjoy doing it. Which is a real reason. It is just not a business one.</t>
  </si>
  <si>
    <t xml:space="preserve">A note on the last one</t>
  </si>
  <si>
    <t xml:space="preserve">Payback assumes your hours are worth reclaiming. If you hand something over and then fill the reclaimed time with more of the same kind of work, you have not reduced your dependency. You have relocated it, and the audit will say so next quarter.</t>
  </si>
  <si>
    <t xml:space="preserve">SNAPSHOT</t>
  </si>
  <si>
    <t xml:space="preserve">Fill in three boxes and send this back. It is the whole of our first conversation.</t>
  </si>
  <si>
    <t xml:space="preserve">Finish the Register, fill in the three boxes below, and email this workbook to connect@cnnctd.work. The numbers fill themselves in — including the ones that make the case for doing nothing, which we will tell you about if that is what they say.</t>
  </si>
  <si>
    <t xml:space="preserve">PULLED FROM YOUR REGISTER</t>
  </si>
  <si>
    <t xml:space="preserve">Money or compliance on a single owner</t>
  </si>
  <si>
    <t xml:space="preserve">These calculate themselves. Do not tidy them up before you send it.</t>
  </si>
  <si>
    <t xml:space="preserve">WHAT WE CANNOT COMPUTE</t>
  </si>
  <si>
    <t xml:space="preserve">Company or team, and your role in it</t>
  </si>
  <si>
    <t xml:space="preserve">Which of these you have already tried to hand over, and what happened</t>
  </si>
  <si>
    <t xml:space="preserve">What you would do with the hours if you got them back</t>
  </si>
  <si>
    <t xml:space="preserve">WHAT HAPPENS NEXT</t>
  </si>
  <si>
    <t xml:space="preserve">We read it before we talk, so the first conversation starts from your register rather than an hour spent building one out loud.</t>
  </si>
  <si>
    <t xml:space="preserve">The third question above is the one we care most about. Founder dependency is only a problem if the hours would go somewhere better. If the honest answer is that you would fill them with the same kind of work, we will say so, and this is a cheaper thing to find out on a spreadsheet than on an invoice.</t>
  </si>
  <si>
    <t xml:space="preserve">We do not share this file, we do not sell it on, and we do not add you to anything. connect@cnnctd.work — cnnctd.work</t>
  </si>
</sst>
</file>

<file path=xl/styles.xml><?xml version="1.0" encoding="utf-8"?>
<styleSheet xmlns="http://schemas.openxmlformats.org/spreadsheetml/2006/main">
  <numFmts count="7">
    <numFmt numFmtId="164" formatCode="General"/>
    <numFmt numFmtId="165" formatCode="0"/>
    <numFmt numFmtId="166" formatCode="0.00"/>
    <numFmt numFmtId="167" formatCode="0.0"/>
    <numFmt numFmtId="168" formatCode="General"/>
    <numFmt numFmtId="169" formatCode="0%"/>
    <numFmt numFmtId="170" formatCode="yyyy\-mm\-dd"/>
  </numFmts>
  <fonts count="14">
    <font>
      <sz val="11"/>
      <color theme="1"/>
      <name val="Calibri"/>
      <family val="2"/>
      <charset val="1"/>
    </font>
    <font>
      <sz val="10"/>
      <name val="Arial"/>
      <family val="0"/>
    </font>
    <font>
      <sz val="10"/>
      <name val="Arial"/>
      <family val="0"/>
    </font>
    <font>
      <sz val="10"/>
      <name val="Arial"/>
      <family val="0"/>
    </font>
    <font>
      <b val="true"/>
      <sz val="15"/>
      <color rgb="FF1F1F1F"/>
      <name val="Arial"/>
      <family val="0"/>
      <charset val="1"/>
    </font>
    <font>
      <sz val="9"/>
      <color rgb="FF757575"/>
      <name val="Arial"/>
      <family val="0"/>
      <charset val="1"/>
    </font>
    <font>
      <b val="true"/>
      <sz val="9"/>
      <color rgb="FF2F6F2A"/>
      <name val="Arial"/>
      <family val="0"/>
      <charset val="1"/>
    </font>
    <font>
      <sz val="10"/>
      <color rgb="FF333333"/>
      <name val="Arial"/>
      <family val="0"/>
      <charset val="1"/>
    </font>
    <font>
      <b val="true"/>
      <sz val="10"/>
      <color rgb="FFFFFFFF"/>
      <name val="Arial"/>
      <family val="0"/>
      <charset val="1"/>
    </font>
    <font>
      <b val="true"/>
      <sz val="10"/>
      <color rgb="FF1F1F1F"/>
      <name val="Arial"/>
      <family val="0"/>
      <charset val="1"/>
    </font>
    <font>
      <sz val="10"/>
      <color rgb="FF27769A"/>
      <name val="Arial"/>
      <family val="0"/>
      <charset val="1"/>
    </font>
    <font>
      <b val="true"/>
      <sz val="10"/>
      <color rgb="FF69BD45"/>
      <name val="Arial"/>
      <family val="0"/>
      <charset val="1"/>
    </font>
    <font>
      <b val="true"/>
      <sz val="9"/>
      <color rgb="FF757575"/>
      <name val="Arial"/>
      <family val="0"/>
      <charset val="1"/>
    </font>
    <font>
      <b val="true"/>
      <sz val="10"/>
      <color rgb="FF2F6F2A"/>
      <name val="Arial"/>
      <family val="0"/>
      <charset val="1"/>
    </font>
  </fonts>
  <fills count="7">
    <fill>
      <patternFill patternType="none"/>
    </fill>
    <fill>
      <patternFill patternType="gray125"/>
    </fill>
    <fill>
      <patternFill patternType="solid">
        <fgColor rgb="FF69BD45"/>
        <bgColor rgb="FF339966"/>
      </patternFill>
    </fill>
    <fill>
      <patternFill patternType="solid">
        <fgColor rgb="FF1F1F1F"/>
        <bgColor rgb="FF333333"/>
      </patternFill>
    </fill>
    <fill>
      <patternFill patternType="solid">
        <fgColor rgb="FFF0F6F9"/>
        <bgColor rgb="FFEDF6E8"/>
      </patternFill>
    </fill>
    <fill>
      <patternFill patternType="solid">
        <fgColor rgb="FFEDEDED"/>
        <bgColor rgb="FFEDF6E8"/>
      </patternFill>
    </fill>
    <fill>
      <patternFill patternType="solid">
        <fgColor rgb="FFEDF6E8"/>
        <bgColor rgb="FFF0F6F9"/>
      </patternFill>
    </fill>
  </fills>
  <borders count="2">
    <border diagonalUp="false" diagonalDown="false">
      <left/>
      <right/>
      <top/>
      <bottom/>
      <diagonal/>
    </border>
    <border diagonalUp="false" diagonalDown="false">
      <left style="thin">
        <color rgb="FFC2C2C2"/>
      </left>
      <right style="thin">
        <color rgb="FFC2C2C2"/>
      </right>
      <top style="thin">
        <color rgb="FFC2C2C2"/>
      </top>
      <bottom style="thin">
        <color rgb="FFC2C2C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center" textRotation="0" wrapText="false" indent="1"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4" borderId="1" xfId="0" applyFont="true" applyBorder="true" applyAlignment="true" applyProtection="false">
      <alignment horizontal="center" vertical="center" textRotation="0" wrapText="false" indent="0" shrinkToFit="false"/>
      <protection locked="true" hidden="false"/>
    </xf>
    <xf numFmtId="164" fontId="8" fillId="3" borderId="0" xfId="0" applyFont="true" applyBorder="false" applyAlignment="true" applyProtection="false">
      <alignment horizontal="general" vertical="center" textRotation="0" wrapText="true" indent="0" shrinkToFit="false"/>
      <protection locked="true" hidden="false"/>
    </xf>
    <xf numFmtId="164" fontId="11" fillId="3" borderId="0" xfId="0" applyFont="true" applyBorder="false" applyAlignment="true" applyProtection="false">
      <alignment horizontal="general" vertical="center" textRotation="0" wrapText="true" indent="0" shrinkToFit="false"/>
      <protection locked="true" hidden="false"/>
    </xf>
    <xf numFmtId="164" fontId="10" fillId="4" borderId="1" xfId="0" applyFont="true" applyBorder="true" applyAlignment="true" applyProtection="false">
      <alignment horizontal="general" vertical="top" textRotation="0" wrapText="true" indent="0" shrinkToFit="false"/>
      <protection locked="true" hidden="false"/>
    </xf>
    <xf numFmtId="165" fontId="10" fillId="4" borderId="1" xfId="0" applyFont="true" applyBorder="true" applyAlignment="true" applyProtection="false">
      <alignment horizontal="center" vertical="center" textRotation="0" wrapText="false" indent="0" shrinkToFit="false"/>
      <protection locked="true" hidden="false"/>
    </xf>
    <xf numFmtId="166" fontId="7" fillId="5" borderId="1" xfId="0" applyFont="true" applyBorder="true" applyAlignment="true" applyProtection="false">
      <alignment horizontal="center" vertical="center" textRotation="0" wrapText="false" indent="0" shrinkToFit="false"/>
      <protection locked="true" hidden="false"/>
    </xf>
    <xf numFmtId="167" fontId="7" fillId="5" borderId="1" xfId="0" applyFont="true" applyBorder="true" applyAlignment="true" applyProtection="false">
      <alignment horizontal="center" vertical="center" textRotation="0" wrapText="false" indent="0" shrinkToFit="false"/>
      <protection locked="true" hidden="false"/>
    </xf>
    <xf numFmtId="164" fontId="7" fillId="5" borderId="1" xfId="0" applyFont="true" applyBorder="true" applyAlignment="true" applyProtection="false">
      <alignment horizontal="center" vertical="center" textRotation="0" wrapText="false" indent="0" shrinkToFit="false"/>
      <protection locked="true" hidden="false"/>
    </xf>
    <xf numFmtId="164" fontId="7" fillId="5" borderId="1" xfId="0" applyFont="true" applyBorder="true" applyAlignment="true" applyProtection="false">
      <alignment horizontal="general" vertical="center" textRotation="0" wrapText="false" indent="1"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7" fontId="7" fillId="0" borderId="1" xfId="0" applyFont="true" applyBorder="true" applyAlignment="true" applyProtection="false">
      <alignment horizontal="center" vertical="center" textRotation="0" wrapText="false" indent="0" shrinkToFit="false"/>
      <protection locked="true" hidden="false"/>
    </xf>
    <xf numFmtId="169" fontId="7" fillId="0"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5" fontId="7" fillId="5"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70" fontId="10" fillId="4" borderId="1" xfId="0" applyFont="true" applyBorder="true" applyAlignment="true" applyProtection="false">
      <alignment horizontal="center" vertical="center" textRotation="0" wrapText="false" indent="0" shrinkToFit="false"/>
      <protection locked="true" hidden="false"/>
    </xf>
    <xf numFmtId="167" fontId="10" fillId="4" borderId="1" xfId="0" applyFont="true" applyBorder="true" applyAlignment="true" applyProtection="false">
      <alignment horizontal="center" vertical="center" textRotation="0" wrapText="false" indent="0" shrinkToFit="false"/>
      <protection locked="true" hidden="false"/>
    </xf>
    <xf numFmtId="164" fontId="7" fillId="5" borderId="1" xfId="0" applyFont="true" applyBorder="true" applyAlignment="true" applyProtection="false">
      <alignment horizontal="general" vertical="center" textRotation="0" wrapText="true" indent="0" shrinkToFit="false"/>
      <protection locked="true" hidden="false"/>
    </xf>
    <xf numFmtId="169" fontId="13" fillId="6" borderId="1" xfId="0" applyFont="true" applyBorder="true" applyAlignment="true" applyProtection="false">
      <alignment horizontal="center" vertical="center" textRotation="0" wrapText="false" indent="0" shrinkToFit="false"/>
      <protection locked="true" hidden="false"/>
    </xf>
    <xf numFmtId="165" fontId="13" fillId="6" borderId="1" xfId="0" applyFont="true" applyBorder="true" applyAlignment="true" applyProtection="false">
      <alignment horizontal="center" vertical="center" textRotation="0" wrapText="false" indent="0" shrinkToFit="false"/>
      <protection locked="true" hidden="false"/>
    </xf>
    <xf numFmtId="165" fontId="7" fillId="5" borderId="1" xfId="0" applyFont="true" applyBorder="true" applyAlignment="true" applyProtection="false">
      <alignment horizontal="left" vertical="center" textRotation="0" wrapText="false" indent="1" shrinkToFit="false"/>
      <protection locked="true" hidden="false"/>
    </xf>
    <xf numFmtId="167" fontId="7" fillId="5" borderId="1" xfId="0" applyFont="true" applyBorder="true" applyAlignment="true" applyProtection="false">
      <alignment horizontal="left" vertical="center" textRotation="0" wrapText="false" indent="1" shrinkToFit="false"/>
      <protection locked="true" hidden="false"/>
    </xf>
    <xf numFmtId="169" fontId="7" fillId="5" borderId="1"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9">
    <dxf>
      <fill>
        <patternFill patternType="solid">
          <fgColor rgb="FF1F1F1F"/>
          <bgColor rgb="FF000000"/>
        </patternFill>
      </fill>
    </dxf>
    <dxf>
      <fill>
        <patternFill patternType="solid">
          <fgColor rgb="FFF0F6F9"/>
          <bgColor rgb="FF000000"/>
        </patternFill>
      </fill>
    </dxf>
    <dxf>
      <fill>
        <patternFill patternType="solid">
          <fgColor rgb="FF27769A"/>
          <bgColor rgb="FF000000"/>
        </patternFill>
      </fill>
    </dxf>
    <dxf>
      <fill>
        <patternFill patternType="solid">
          <fgColor rgb="FFFFFFFF"/>
          <bgColor rgb="FF000000"/>
        </patternFill>
      </fill>
    </dxf>
    <dxf>
      <fill>
        <patternFill patternType="solid">
          <fgColor rgb="FFEDEDED"/>
          <bgColor rgb="FF000000"/>
        </patternFill>
      </fill>
    </dxf>
    <dxf>
      <fill>
        <patternFill patternType="solid">
          <fgColor rgb="FF333333"/>
          <bgColor rgb="FF000000"/>
        </patternFill>
      </fill>
    </dxf>
    <dxf>
      <fill>
        <patternFill patternType="solid">
          <fgColor rgb="FF69BD45"/>
          <bgColor rgb="FF000000"/>
        </patternFill>
      </fill>
    </dxf>
    <dxf>
      <font>
        <name val="Arial"/>
        <charset val="1"/>
        <family val="0"/>
        <b val="1"/>
        <color rgb="FFFFFFFF"/>
        <sz val="9"/>
      </font>
      <fill>
        <patternFill>
          <bgColor rgb="FF1F1F1F"/>
        </patternFill>
      </fill>
    </dxf>
    <dxf>
      <font>
        <name val="Arial"/>
        <charset val="1"/>
        <family val="0"/>
        <b val="1"/>
        <color rgb="FF2F6F2A"/>
        <sz val="9"/>
      </font>
      <fill>
        <patternFill>
          <bgColor rgb="FFEDF6E8"/>
        </patternFill>
      </fill>
    </dxf>
  </dxfs>
  <colors>
    <indexedColors>
      <rgbColor rgb="FF000000"/>
      <rgbColor rgb="FFFFFFFF"/>
      <rgbColor rgb="FFFF0000"/>
      <rgbColor rgb="FF00FF00"/>
      <rgbColor rgb="FF0000FF"/>
      <rgbColor rgb="FFFFFF00"/>
      <rgbColor rgb="FFFF00FF"/>
      <rgbColor rgb="FF00FFFF"/>
      <rgbColor rgb="FF800000"/>
      <rgbColor rgb="FF2F6F2A"/>
      <rgbColor rgb="FF000080"/>
      <rgbColor rgb="FF808000"/>
      <rgbColor rgb="FF800080"/>
      <rgbColor rgb="FF27769A"/>
      <rgbColor rgb="FFC2C2C2"/>
      <rgbColor rgb="FF757575"/>
      <rgbColor rgb="FF9999FF"/>
      <rgbColor rgb="FF993366"/>
      <rgbColor rgb="FFEDF6E8"/>
      <rgbColor rgb="FFF0F6F9"/>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DEDED"/>
      <rgbColor rgb="FFCCFFCC"/>
      <rgbColor rgb="FFFFFF99"/>
      <rgbColor rgb="FF99CCFF"/>
      <rgbColor rgb="FFFF99CC"/>
      <rgbColor rgb="FFCC99FF"/>
      <rgbColor rgb="FFFFCC99"/>
      <rgbColor rgb="FF3366FF"/>
      <rgbColor rgb="FF33CCCC"/>
      <rgbColor rgb="FF69BD45"/>
      <rgbColor rgb="FFFFCC00"/>
      <rgbColor rgb="FFFF9900"/>
      <rgbColor rgb="FFFF6600"/>
      <rgbColor rgb="FF666699"/>
      <rgbColor rgb="FF969696"/>
      <rgbColor rgb="FF003366"/>
      <rgbColor rgb="FF339966"/>
      <rgbColor rgb="FF003300"/>
      <rgbColor rgb="FF1F1F1F"/>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image" Target="../media/image1.png"/>
</Relationships>
</file>

<file path=xl/drawings/_rels/drawing6.xml.rels><?xml version="1.0" encoding="UTF-8"?>
<Relationships xmlns="http://schemas.openxmlformats.org/package/2006/relationships"><Relationship Id="rId1" Type="http://schemas.openxmlformats.org/officeDocument/2006/relationships/image" Target="../media/image1.png"/>
</Relationships>
</file>

<file path=xl/drawings/_rels/drawing7.xml.rels><?xml version="1.0" encoding="UTF-8"?>
<Relationships xmlns="http://schemas.openxmlformats.org/package/2006/relationships"><Relationship Id="rId1" Type="http://schemas.openxmlformats.org/officeDocument/2006/relationships/image" Target="../media/image1.png"/>
</Relationships>
</file>

<file path=xl/drawings/_rels/drawing8.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21"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22"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1"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2"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3"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4"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5"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36"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B1:C42"/>
  <sheetViews>
    <sheetView showFormulas="false" showGridLines="fals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30"/>
    <col collapsed="false" customWidth="true" hidden="false" outlineLevel="0" max="3" min="3" style="0" width="84"/>
  </cols>
  <sheetData>
    <row r="1" customFormat="false" ht="54" hidden="false" customHeight="true" outlineLevel="0" collapsed="false"/>
    <row r="2" customFormat="false" ht="21" hidden="false" customHeight="true" outlineLevel="0" collapsed="false">
      <c r="B2" s="1" t="s">
        <v>0</v>
      </c>
    </row>
    <row r="3" customFormat="false" ht="13.5" hidden="false" customHeight="true" outlineLevel="0" collapsed="false">
      <c r="B3" s="2" t="s">
        <v>1</v>
      </c>
    </row>
    <row r="4" customFormat="false" ht="3" hidden="false" customHeight="true" outlineLevel="0" collapsed="false">
      <c r="B4" s="3"/>
      <c r="C4" s="3"/>
    </row>
    <row r="5" customFormat="false" ht="9" hidden="false" customHeight="true" outlineLevel="0" collapsed="false"/>
    <row r="6" customFormat="false" ht="15" hidden="false" customHeight="false" outlineLevel="0" collapsed="false">
      <c r="B6" s="4" t="s">
        <v>2</v>
      </c>
      <c r="C6" s="4"/>
    </row>
    <row r="7" customFormat="false" ht="15" hidden="false" customHeight="false" outlineLevel="0" collapsed="false">
      <c r="B7" s="5" t="s">
        <v>3</v>
      </c>
      <c r="C7" s="5"/>
    </row>
    <row r="8" customFormat="false" ht="15" hidden="false" customHeight="false" outlineLevel="0" collapsed="false">
      <c r="B8" s="5" t="s">
        <v>4</v>
      </c>
      <c r="C8" s="5"/>
    </row>
    <row r="9" customFormat="false" ht="15" hidden="false" customHeight="false" outlineLevel="0" collapsed="false">
      <c r="B9" s="5" t="s">
        <v>5</v>
      </c>
      <c r="C9" s="5"/>
    </row>
    <row r="10" customFormat="false" ht="15" hidden="false" customHeight="false" outlineLevel="0" collapsed="false">
      <c r="B10" s="5" t="s">
        <v>6</v>
      </c>
      <c r="C10" s="5"/>
    </row>
    <row r="12" customFormat="false" ht="15" hidden="false" customHeight="false" outlineLevel="0" collapsed="false">
      <c r="B12" s="4" t="s">
        <v>7</v>
      </c>
      <c r="C12" s="4"/>
    </row>
    <row r="13" customFormat="false" ht="15" hidden="false" customHeight="false" outlineLevel="0" collapsed="false">
      <c r="B13" s="5" t="s">
        <v>8</v>
      </c>
      <c r="C13" s="5"/>
    </row>
    <row r="14" customFormat="false" ht="15" hidden="false" customHeight="false" outlineLevel="0" collapsed="false">
      <c r="B14" s="5" t="s">
        <v>9</v>
      </c>
      <c r="C14" s="5"/>
    </row>
    <row r="15" customFormat="false" ht="15" hidden="false" customHeight="false" outlineLevel="0" collapsed="false">
      <c r="B15" s="5" t="s">
        <v>10</v>
      </c>
      <c r="C15" s="5"/>
    </row>
    <row r="16" customFormat="false" ht="15" hidden="false" customHeight="false" outlineLevel="0" collapsed="false">
      <c r="B16" s="5" t="s">
        <v>11</v>
      </c>
      <c r="C16" s="5"/>
    </row>
    <row r="18" customFormat="false" ht="15" hidden="false" customHeight="false" outlineLevel="0" collapsed="false">
      <c r="B18" s="4" t="s">
        <v>12</v>
      </c>
      <c r="C18" s="4"/>
    </row>
    <row r="19" customFormat="false" ht="15" hidden="false" customHeight="false" outlineLevel="0" collapsed="false">
      <c r="B19" s="5" t="s">
        <v>13</v>
      </c>
      <c r="C19" s="5"/>
    </row>
    <row r="20" customFormat="false" ht="15" hidden="false" customHeight="false" outlineLevel="0" collapsed="false">
      <c r="B20" s="5" t="s">
        <v>14</v>
      </c>
      <c r="C20" s="5"/>
    </row>
    <row r="21" customFormat="false" ht="15" hidden="false" customHeight="false" outlineLevel="0" collapsed="false">
      <c r="B21" s="5" t="s">
        <v>15</v>
      </c>
      <c r="C21" s="5"/>
    </row>
    <row r="23" customFormat="false" ht="15" hidden="false" customHeight="false" outlineLevel="0" collapsed="false">
      <c r="B23" s="4" t="s">
        <v>16</v>
      </c>
      <c r="C23" s="4"/>
    </row>
    <row r="24" customFormat="false" ht="15" hidden="false" customHeight="false" outlineLevel="0" collapsed="false">
      <c r="B24" s="5" t="s">
        <v>17</v>
      </c>
      <c r="C24" s="5"/>
    </row>
    <row r="25" customFormat="false" ht="15" hidden="false" customHeight="false" outlineLevel="0" collapsed="false">
      <c r="B25" s="5" t="s">
        <v>18</v>
      </c>
      <c r="C25" s="5"/>
    </row>
    <row r="26" customFormat="false" ht="15" hidden="false" customHeight="false" outlineLevel="0" collapsed="false">
      <c r="B26" s="5" t="s">
        <v>19</v>
      </c>
      <c r="C26" s="5"/>
    </row>
    <row r="28" customFormat="false" ht="15" hidden="false" customHeight="false" outlineLevel="0" collapsed="false">
      <c r="B28" s="4" t="s">
        <v>20</v>
      </c>
      <c r="C28" s="4"/>
    </row>
    <row r="29" customFormat="false" ht="15" hidden="false" customHeight="false" outlineLevel="0" collapsed="false">
      <c r="B29" s="5" t="s">
        <v>21</v>
      </c>
      <c r="C29" s="5"/>
    </row>
    <row r="30" customFormat="false" ht="15" hidden="false" customHeight="false" outlineLevel="0" collapsed="false">
      <c r="B30" s="5" t="s">
        <v>22</v>
      </c>
      <c r="C30" s="5"/>
    </row>
    <row r="31" customFormat="false" ht="15" hidden="false" customHeight="false" outlineLevel="0" collapsed="false">
      <c r="B31" s="5" t="s">
        <v>23</v>
      </c>
      <c r="C31" s="5"/>
    </row>
    <row r="32" customFormat="false" ht="15" hidden="false" customHeight="false" outlineLevel="0" collapsed="false">
      <c r="B32" s="5" t="s">
        <v>24</v>
      </c>
      <c r="C32" s="5"/>
    </row>
    <row r="34" customFormat="false" ht="15" hidden="false" customHeight="false" outlineLevel="0" collapsed="false">
      <c r="B34" s="4" t="s">
        <v>25</v>
      </c>
      <c r="C34" s="4"/>
    </row>
    <row r="35" customFormat="false" ht="15" hidden="false" customHeight="false" outlineLevel="0" collapsed="false">
      <c r="B35" s="5" t="s">
        <v>26</v>
      </c>
      <c r="C35" s="5"/>
    </row>
    <row r="36" customFormat="false" ht="15" hidden="false" customHeight="false" outlineLevel="0" collapsed="false">
      <c r="B36" s="5" t="s">
        <v>27</v>
      </c>
      <c r="C36" s="5"/>
    </row>
    <row r="37" customFormat="false" ht="15" hidden="false" customHeight="false" outlineLevel="0" collapsed="false">
      <c r="B37" s="5" t="s">
        <v>28</v>
      </c>
      <c r="C37" s="5"/>
    </row>
    <row r="39" customFormat="false" ht="21.75" hidden="false" customHeight="true" outlineLevel="0" collapsed="false">
      <c r="B39" s="6" t="s">
        <v>29</v>
      </c>
      <c r="C39" s="7"/>
    </row>
    <row r="40" customFormat="false" ht="15" hidden="false" customHeight="false" outlineLevel="0" collapsed="false">
      <c r="B40" s="5" t="s">
        <v>30</v>
      </c>
      <c r="C40" s="5"/>
    </row>
    <row r="41" customFormat="false" ht="15" hidden="false" customHeight="false" outlineLevel="0" collapsed="false">
      <c r="B41" s="5" t="s">
        <v>31</v>
      </c>
      <c r="C41" s="5"/>
    </row>
    <row r="42" customFormat="false" ht="15" hidden="false" customHeight="false" outlineLevel="0" collapsed="false">
      <c r="B42" s="5" t="s">
        <v>32</v>
      </c>
      <c r="C42" s="5"/>
    </row>
  </sheetData>
  <mergeCells count="30">
    <mergeCell ref="B6:C6"/>
    <mergeCell ref="B7:C7"/>
    <mergeCell ref="B8:C8"/>
    <mergeCell ref="B9:C9"/>
    <mergeCell ref="B10:C10"/>
    <mergeCell ref="B12:C12"/>
    <mergeCell ref="B13:C13"/>
    <mergeCell ref="B14:C14"/>
    <mergeCell ref="B15:C15"/>
    <mergeCell ref="B16:C16"/>
    <mergeCell ref="B18:C18"/>
    <mergeCell ref="B19:C19"/>
    <mergeCell ref="B20:C20"/>
    <mergeCell ref="B21:C21"/>
    <mergeCell ref="B23:C23"/>
    <mergeCell ref="B24:C24"/>
    <mergeCell ref="B25:C25"/>
    <mergeCell ref="B26:C26"/>
    <mergeCell ref="B28:C28"/>
    <mergeCell ref="B29:C29"/>
    <mergeCell ref="B30:C30"/>
    <mergeCell ref="B31:C31"/>
    <mergeCell ref="B32:C32"/>
    <mergeCell ref="B34:C34"/>
    <mergeCell ref="B35:C35"/>
    <mergeCell ref="B36:C36"/>
    <mergeCell ref="B37:C37"/>
    <mergeCell ref="B40:C40"/>
    <mergeCell ref="B41:C41"/>
    <mergeCell ref="B42:C42"/>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1F1F"/>
    <pageSetUpPr fitToPage="true"/>
  </sheetPr>
  <dimension ref="A1:P20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14"/>
    <col collapsed="false" customWidth="true" hidden="false" outlineLevel="0" max="4" min="3" style="0" width="13"/>
    <col collapsed="false" customWidth="true" hidden="false" outlineLevel="0" max="5" min="5" style="0" width="12"/>
    <col collapsed="false" customWidth="true" hidden="false" outlineLevel="0" max="6" min="6" style="0" width="18"/>
    <col collapsed="false" customWidth="true" hidden="false" outlineLevel="0" max="7" min="7" style="0" width="15"/>
    <col collapsed="false" customWidth="true" hidden="false" outlineLevel="0" max="8" min="8" style="0" width="13"/>
    <col collapsed="false" customWidth="true" hidden="false" outlineLevel="0" max="9" min="9" style="0" width="20"/>
    <col collapsed="false" customWidth="true" hidden="false" outlineLevel="0" max="10" min="10" style="0" width="11"/>
    <col collapsed="false" customWidth="true" hidden="false" outlineLevel="0" max="11" min="11" style="0" width="12"/>
    <col collapsed="false" customWidth="true" hidden="false" outlineLevel="0" max="12" min="12" style="0" width="9"/>
    <col collapsed="false" customWidth="true" hidden="false" outlineLevel="0" max="13" min="13" style="0" width="11"/>
    <col collapsed="false" customWidth="true" hidden="false" outlineLevel="0" max="14" min="14" style="0" width="46"/>
    <col collapsed="false" customWidth="true" hidden="true" outlineLevel="0" max="16" min="15" style="0" width="13"/>
  </cols>
  <sheetData>
    <row r="1" customFormat="false" ht="54" hidden="false" customHeight="true" outlineLevel="0" collapsed="false"/>
    <row r="2" customFormat="false" ht="21" hidden="false" customHeight="true" outlineLevel="0" collapsed="false">
      <c r="A2" s="1" t="s">
        <v>33</v>
      </c>
    </row>
    <row r="3" customFormat="false" ht="13.5" hidden="false" customHeight="true" outlineLevel="0" collapsed="false">
      <c r="A3" s="2" t="s">
        <v>34</v>
      </c>
    </row>
    <row r="4" customFormat="false" ht="3" hidden="false" customHeight="true" outlineLevel="0" collapsed="false">
      <c r="A4" s="3"/>
      <c r="B4" s="3"/>
      <c r="C4" s="3"/>
      <c r="D4" s="3"/>
      <c r="E4" s="3"/>
      <c r="F4" s="3"/>
      <c r="G4" s="3"/>
      <c r="H4" s="3"/>
      <c r="I4" s="3"/>
      <c r="J4" s="3"/>
      <c r="K4" s="3"/>
      <c r="L4" s="3"/>
      <c r="M4" s="3"/>
      <c r="N4" s="3"/>
    </row>
    <row r="5" customFormat="false" ht="18" hidden="false" customHeight="true" outlineLevel="0" collapsed="false">
      <c r="A5" s="8" t="s">
        <v>35</v>
      </c>
      <c r="B5" s="9" t="s">
        <v>36</v>
      </c>
    </row>
    <row r="6" customFormat="false" ht="30" hidden="false" customHeight="true" outlineLevel="0" collapsed="false">
      <c r="A6" s="10" t="s">
        <v>37</v>
      </c>
      <c r="B6" s="10" t="s">
        <v>38</v>
      </c>
      <c r="C6" s="10" t="s">
        <v>39</v>
      </c>
      <c r="D6" s="10" t="s">
        <v>40</v>
      </c>
      <c r="E6" s="10" t="s">
        <v>41</v>
      </c>
      <c r="F6" s="10" t="s">
        <v>42</v>
      </c>
      <c r="G6" s="10" t="s">
        <v>43</v>
      </c>
      <c r="H6" s="10" t="s">
        <v>44</v>
      </c>
      <c r="I6" s="10" t="s">
        <v>45</v>
      </c>
      <c r="J6" s="10" t="s">
        <v>46</v>
      </c>
      <c r="K6" s="10" t="s">
        <v>47</v>
      </c>
      <c r="L6" s="10" t="s">
        <v>48</v>
      </c>
      <c r="M6" s="10" t="s">
        <v>49</v>
      </c>
      <c r="N6" s="11" t="s">
        <v>50</v>
      </c>
    </row>
    <row r="7" customFormat="false" ht="19.5" hidden="false" customHeight="true" outlineLevel="0" collapsed="false">
      <c r="A7" s="12" t="s">
        <v>51</v>
      </c>
      <c r="B7" s="12" t="s">
        <v>52</v>
      </c>
      <c r="C7" s="12" t="s">
        <v>53</v>
      </c>
      <c r="D7" s="12" t="s">
        <v>54</v>
      </c>
      <c r="E7" s="13" t="n">
        <v>20</v>
      </c>
      <c r="F7" s="12" t="s">
        <v>36</v>
      </c>
      <c r="G7" s="12" t="s">
        <v>55</v>
      </c>
      <c r="H7" s="13" t="n">
        <v>6</v>
      </c>
      <c r="I7" s="12" t="s">
        <v>56</v>
      </c>
      <c r="J7" s="14" t="n">
        <f aca="false">IF($D7="","",IF($D7="Daily",21,IF($D7="Weekly",4.33,IF($D7="Fortnightly",2.17,IF($D7="Monthly",1,IF($D7="Quarterly",0.33,1))))))</f>
        <v>4.33</v>
      </c>
      <c r="K7" s="15" t="n">
        <f aca="false">IF(OR($E7="",$J7=""),"",ROUND($E7*$J7/60,1))</f>
        <v>1.4</v>
      </c>
      <c r="L7" s="16" t="str">
        <f aca="false">IF($F7="","",IF(EXACT(TRIM($F7),TRIM($B$5)),"Yes","No"))</f>
        <v>Yes</v>
      </c>
      <c r="M7" s="15" t="n">
        <f aca="false">IF(OR($K7="",$H7="",$H7=0),"",ROUND($K7*12/$H7,1))</f>
        <v>2.8</v>
      </c>
      <c r="N7" s="17" t="str">
        <f aca="false">IF($A7="","",IF(AND($G7="Only this person",$I7="Compliance risk"),"One person, and it is a compliance risk.",IF(AND($G7="Only this person",$I7="Money stops"),"One person, and money stops without them.",IF(AND($L7="Yes",ISNUMBER($K7),$K7&gt;Thresholds!$B$8),TEXT($K7,"0.0")&amp;" hours a month of you. That is a job.",IF(AND($G7="Only this person",$C7="Knowledge"),"Undocumented knowledge with one owner.",IF($G7="Only this person","Only one person can do this.",IF(AND($L7="Yes",$C7="Approval"),"You are a queue. This waits for you.","")))))))</f>
        <v>One person, and money stops without them.</v>
      </c>
      <c r="O7" s="18" t="n">
        <f aca="false">IF($D7="","",IF($D7="Daily",1,IF($D7="Weekly",7,IF($D7="Fortnightly",14,IF($D7="Monthly",30,IF($D7="Quarterly",90,30))))))</f>
        <v>7</v>
      </c>
      <c r="P7" s="18" t="n">
        <f aca="false">IF(AND($L7="Yes",$G7="Only this person",ISNUMBER($O7)),$O7,"")</f>
        <v>7</v>
      </c>
    </row>
    <row r="8" customFormat="false" ht="19.5" hidden="false" customHeight="true" outlineLevel="0" collapsed="false">
      <c r="A8" s="12" t="s">
        <v>57</v>
      </c>
      <c r="B8" s="12" t="s">
        <v>58</v>
      </c>
      <c r="C8" s="12" t="s">
        <v>59</v>
      </c>
      <c r="D8" s="12" t="s">
        <v>54</v>
      </c>
      <c r="E8" s="13" t="n">
        <v>45</v>
      </c>
      <c r="F8" s="12" t="s">
        <v>36</v>
      </c>
      <c r="G8" s="12" t="s">
        <v>60</v>
      </c>
      <c r="H8" s="13" t="n">
        <v>20</v>
      </c>
      <c r="I8" s="12" t="s">
        <v>61</v>
      </c>
      <c r="J8" s="14" t="n">
        <f aca="false">IF($D8="","",IF($D8="Daily",21,IF($D8="Weekly",4.33,IF($D8="Fortnightly",2.17,IF($D8="Monthly",1,IF($D8="Quarterly",0.33,1))))))</f>
        <v>4.33</v>
      </c>
      <c r="K8" s="15" t="n">
        <f aca="false">IF(OR($E8="",$J8=""),"",ROUND($E8*$J8/60,1))</f>
        <v>3.2</v>
      </c>
      <c r="L8" s="16" t="str">
        <f aca="false">IF($F8="","",IF(EXACT(TRIM($F8),TRIM($B$5)),"Yes","No"))</f>
        <v>Yes</v>
      </c>
      <c r="M8" s="15" t="n">
        <f aca="false">IF(OR($K8="",$H8="",$H8=0),"",ROUND($K8*12/$H8,1))</f>
        <v>1.9</v>
      </c>
      <c r="N8" s="17" t="str">
        <f aca="false">IF($A8="","",IF(AND($G8="Only this person",$I8="Compliance risk"),"One person, and it is a compliance risk.",IF(AND($G8="Only this person",$I8="Money stops"),"One person, and money stops without them.",IF(AND($L8="Yes",ISNUMBER($K8),$K8&gt;Thresholds!$B$8),TEXT($K8,"0.0")&amp;" hours a month of you. That is a job.",IF(AND($G8="Only this person",$C8="Knowledge"),"Undocumented knowledge with one owner.",IF($G8="Only this person","Only one person can do this.",IF(AND($L8="Yes",$C8="Approval"),"You are a queue. This waits for you.","")))))))</f>
        <v/>
      </c>
      <c r="O8" s="18" t="n">
        <f aca="false">IF($D8="","",IF($D8="Daily",1,IF($D8="Weekly",7,IF($D8="Fortnightly",14,IF($D8="Monthly",30,IF($D8="Quarterly",90,30))))))</f>
        <v>7</v>
      </c>
      <c r="P8" s="0" t="str">
        <f aca="false">IF(AND($L8="Yes",$G8="Only this person",ISNUMBER($O8)),$O8,"")</f>
        <v/>
      </c>
    </row>
    <row r="9" customFormat="false" ht="19.5" hidden="false" customHeight="true" outlineLevel="0" collapsed="false">
      <c r="A9" s="12" t="s">
        <v>62</v>
      </c>
      <c r="B9" s="12" t="s">
        <v>58</v>
      </c>
      <c r="C9" s="12" t="s">
        <v>63</v>
      </c>
      <c r="D9" s="12" t="s">
        <v>64</v>
      </c>
      <c r="E9" s="13" t="n">
        <v>60</v>
      </c>
      <c r="F9" s="12" t="s">
        <v>36</v>
      </c>
      <c r="G9" s="12" t="s">
        <v>55</v>
      </c>
      <c r="H9" s="13" t="n">
        <v>40</v>
      </c>
      <c r="I9" s="12" t="s">
        <v>56</v>
      </c>
      <c r="J9" s="14" t="n">
        <f aca="false">IF($D9="","",IF($D9="Daily",21,IF($D9="Weekly",4.33,IF($D9="Fortnightly",2.17,IF($D9="Monthly",1,IF($D9="Quarterly",0.33,1))))))</f>
        <v>2.17</v>
      </c>
      <c r="K9" s="15" t="n">
        <f aca="false">IF(OR($E9="",$J9=""),"",ROUND($E9*$J9/60,1))</f>
        <v>2.2</v>
      </c>
      <c r="L9" s="16" t="str">
        <f aca="false">IF($F9="","",IF(EXACT(TRIM($F9),TRIM($B$5)),"Yes","No"))</f>
        <v>Yes</v>
      </c>
      <c r="M9" s="15" t="n">
        <f aca="false">IF(OR($K9="",$H9="",$H9=0),"",ROUND($K9*12/$H9,1))</f>
        <v>0.7</v>
      </c>
      <c r="N9" s="17" t="str">
        <f aca="false">IF($A9="","",IF(AND($G9="Only this person",$I9="Compliance risk"),"One person, and it is a compliance risk.",IF(AND($G9="Only this person",$I9="Money stops"),"One person, and money stops without them.",IF(AND($L9="Yes",ISNUMBER($K9),$K9&gt;Thresholds!$B$8),TEXT($K9,"0.0")&amp;" hours a month of you. That is a job.",IF(AND($G9="Only this person",$C9="Knowledge"),"Undocumented knowledge with one owner.",IF($G9="Only this person","Only one person can do this.",IF(AND($L9="Yes",$C9="Approval"),"You are a queue. This waits for you.","")))))))</f>
        <v>One person, and money stops without them.</v>
      </c>
      <c r="O9" s="18" t="n">
        <f aca="false">IF($D9="","",IF($D9="Daily",1,IF($D9="Weekly",7,IF($D9="Fortnightly",14,IF($D9="Monthly",30,IF($D9="Quarterly",90,30))))))</f>
        <v>14</v>
      </c>
      <c r="P9" s="18" t="n">
        <f aca="false">IF(AND($L9="Yes",$G9="Only this person",ISNUMBER($O9)),$O9,"")</f>
        <v>14</v>
      </c>
    </row>
    <row r="10" customFormat="false" ht="19.5" hidden="false" customHeight="true" outlineLevel="0" collapsed="false">
      <c r="A10" s="12" t="s">
        <v>65</v>
      </c>
      <c r="B10" s="12" t="s">
        <v>52</v>
      </c>
      <c r="C10" s="12" t="s">
        <v>66</v>
      </c>
      <c r="D10" s="12" t="s">
        <v>67</v>
      </c>
      <c r="E10" s="13" t="n">
        <v>90</v>
      </c>
      <c r="F10" s="12" t="s">
        <v>36</v>
      </c>
      <c r="G10" s="12" t="s">
        <v>55</v>
      </c>
      <c r="H10" s="13" t="n">
        <v>4</v>
      </c>
      <c r="I10" s="12" t="s">
        <v>68</v>
      </c>
      <c r="J10" s="14" t="n">
        <f aca="false">IF($D10="","",IF($D10="Daily",21,IF($D10="Weekly",4.33,IF($D10="Fortnightly",2.17,IF($D10="Monthly",1,IF($D10="Quarterly",0.33,1))))))</f>
        <v>1</v>
      </c>
      <c r="K10" s="15" t="n">
        <f aca="false">IF(OR($E10="",$J10=""),"",ROUND($E10*$J10/60,1))</f>
        <v>1.5</v>
      </c>
      <c r="L10" s="16" t="str">
        <f aca="false">IF($F10="","",IF(EXACT(TRIM($F10),TRIM($B$5)),"Yes","No"))</f>
        <v>Yes</v>
      </c>
      <c r="M10" s="15" t="n">
        <f aca="false">IF(OR($K10="",$H10="",$H10=0),"",ROUND($K10*12/$H10,1))</f>
        <v>4.5</v>
      </c>
      <c r="N10" s="17" t="str">
        <f aca="false">IF($A10="","",IF(AND($G10="Only this person",$I10="Compliance risk"),"One person, and it is a compliance risk.",IF(AND($G10="Only this person",$I10="Money stops"),"One person, and money stops without them.",IF(AND($L10="Yes",ISNUMBER($K10),$K10&gt;Thresholds!$B$8),TEXT($K10,"0.0")&amp;" hours a month of you. That is a job.",IF(AND($G10="Only this person",$C10="Knowledge"),"Undocumented knowledge with one owner.",IF($G10="Only this person","Only one person can do this.",IF(AND($L10="Yes",$C10="Approval"),"You are a queue. This waits for you.","")))))))</f>
        <v>One person, and it is a compliance risk.</v>
      </c>
      <c r="O10" s="18" t="n">
        <f aca="false">IF($D10="","",IF($D10="Daily",1,IF($D10="Weekly",7,IF($D10="Fortnightly",14,IF($D10="Monthly",30,IF($D10="Quarterly",90,30))))))</f>
        <v>30</v>
      </c>
      <c r="P10" s="18" t="n">
        <f aca="false">IF(AND($L10="Yes",$G10="Only this person",ISNUMBER($O10)),$O10,"")</f>
        <v>30</v>
      </c>
    </row>
    <row r="11" customFormat="false" ht="19.5" hidden="false" customHeight="true" outlineLevel="0" collapsed="false">
      <c r="A11" s="12" t="s">
        <v>69</v>
      </c>
      <c r="B11" s="12" t="s">
        <v>52</v>
      </c>
      <c r="C11" s="12" t="s">
        <v>70</v>
      </c>
      <c r="D11" s="12" t="s">
        <v>54</v>
      </c>
      <c r="E11" s="13" t="n">
        <v>30</v>
      </c>
      <c r="F11" s="12" t="s">
        <v>36</v>
      </c>
      <c r="G11" s="12" t="s">
        <v>55</v>
      </c>
      <c r="H11" s="13" t="n">
        <v>16</v>
      </c>
      <c r="I11" s="12" t="s">
        <v>71</v>
      </c>
      <c r="J11" s="14" t="n">
        <f aca="false">IF($D11="","",IF($D11="Daily",21,IF($D11="Weekly",4.33,IF($D11="Fortnightly",2.17,IF($D11="Monthly",1,IF($D11="Quarterly",0.33,1))))))</f>
        <v>4.33</v>
      </c>
      <c r="K11" s="15" t="n">
        <f aca="false">IF(OR($E11="",$J11=""),"",ROUND($E11*$J11/60,1))</f>
        <v>2.2</v>
      </c>
      <c r="L11" s="16" t="str">
        <f aca="false">IF($F11="","",IF(EXACT(TRIM($F11),TRIM($B$5)),"Yes","No"))</f>
        <v>Yes</v>
      </c>
      <c r="M11" s="15" t="n">
        <f aca="false">IF(OR($K11="",$H11="",$H11=0),"",ROUND($K11*12/$H11,1))</f>
        <v>1.7</v>
      </c>
      <c r="N11" s="17" t="str">
        <f aca="false">IF($A11="","",IF(AND($G11="Only this person",$I11="Compliance risk"),"One person, and it is a compliance risk.",IF(AND($G11="Only this person",$I11="Money stops"),"One person, and money stops without them.",IF(AND($L11="Yes",ISNUMBER($K11),$K11&gt;Thresholds!$B$8),TEXT($K11,"0.0")&amp;" hours a month of you. That is a job.",IF(AND($G11="Only this person",$C11="Knowledge"),"Undocumented knowledge with one owner.",IF($G11="Only this person","Only one person can do this.",IF(AND($L11="Yes",$C11="Approval"),"You are a queue. This waits for you.","")))))))</f>
        <v>Undocumented knowledge with one owner.</v>
      </c>
      <c r="O11" s="18" t="n">
        <f aca="false">IF($D11="","",IF($D11="Daily",1,IF($D11="Weekly",7,IF($D11="Fortnightly",14,IF($D11="Monthly",30,IF($D11="Quarterly",90,30))))))</f>
        <v>7</v>
      </c>
      <c r="P11" s="18" t="n">
        <f aca="false">IF(AND($L11="Yes",$G11="Only this person",ISNUMBER($O11)),$O11,"")</f>
        <v>7</v>
      </c>
    </row>
    <row r="12" customFormat="false" ht="19.5" hidden="false" customHeight="true" outlineLevel="0" collapsed="false">
      <c r="A12" s="12" t="s">
        <v>72</v>
      </c>
      <c r="B12" s="12" t="s">
        <v>73</v>
      </c>
      <c r="C12" s="12" t="s">
        <v>66</v>
      </c>
      <c r="D12" s="12" t="s">
        <v>54</v>
      </c>
      <c r="E12" s="13" t="n">
        <v>30</v>
      </c>
      <c r="F12" s="12" t="s">
        <v>74</v>
      </c>
      <c r="G12" s="12" t="s">
        <v>75</v>
      </c>
      <c r="H12" s="13" t="n">
        <v>2</v>
      </c>
      <c r="I12" s="12" t="s">
        <v>71</v>
      </c>
      <c r="J12" s="14" t="n">
        <f aca="false">IF($D12="","",IF($D12="Daily",21,IF($D12="Weekly",4.33,IF($D12="Fortnightly",2.17,IF($D12="Monthly",1,IF($D12="Quarterly",0.33,1))))))</f>
        <v>4.33</v>
      </c>
      <c r="K12" s="15" t="n">
        <f aca="false">IF(OR($E12="",$J12=""),"",ROUND($E12*$J12/60,1))</f>
        <v>2.2</v>
      </c>
      <c r="L12" s="16" t="str">
        <f aca="false">IF($F12="","",IF(EXACT(TRIM($F12),TRIM($B$5)),"Yes","No"))</f>
        <v>No</v>
      </c>
      <c r="M12" s="15" t="n">
        <f aca="false">IF(OR($K12="",$H12="",$H12=0),"",ROUND($K12*12/$H12,1))</f>
        <v>13.2</v>
      </c>
      <c r="N12" s="17" t="str">
        <f aca="false">IF($A12="","",IF(AND($G12="Only this person",$I12="Compliance risk"),"One person, and it is a compliance risk.",IF(AND($G12="Only this person",$I12="Money stops"),"One person, and money stops without them.",IF(AND($L12="Yes",ISNUMBER($K12),$K12&gt;Thresholds!$B$8),TEXT($K12,"0.0")&amp;" hours a month of you. That is a job.",IF(AND($G12="Only this person",$C12="Knowledge"),"Undocumented knowledge with one owner.",IF($G12="Only this person","Only one person can do this.",IF(AND($L12="Yes",$C12="Approval"),"You are a queue. This waits for you.","")))))))</f>
        <v/>
      </c>
      <c r="O12" s="18" t="n">
        <f aca="false">IF($D12="","",IF($D12="Daily",1,IF($D12="Weekly",7,IF($D12="Fortnightly",14,IF($D12="Monthly",30,IF($D12="Quarterly",90,30))))))</f>
        <v>7</v>
      </c>
      <c r="P12" s="0" t="str">
        <f aca="false">IF(AND($L12="Yes",$G12="Only this person",ISNUMBER($O12)),$O12,"")</f>
        <v/>
      </c>
    </row>
    <row r="13" customFormat="false" ht="19.5" hidden="false" customHeight="true" outlineLevel="0" collapsed="false">
      <c r="A13" s="12"/>
      <c r="B13" s="12"/>
      <c r="C13" s="12"/>
      <c r="D13" s="12"/>
      <c r="E13" s="13"/>
      <c r="F13" s="12"/>
      <c r="G13" s="12"/>
      <c r="H13" s="13"/>
      <c r="I13" s="12"/>
      <c r="J13" s="14" t="str">
        <f aca="false">IF($D13="","",IF($D13="Daily",21,IF($D13="Weekly",4.33,IF($D13="Fortnightly",2.17,IF($D13="Monthly",1,IF($D13="Quarterly",0.33,1))))))</f>
        <v/>
      </c>
      <c r="K13" s="15" t="str">
        <f aca="false">IF(OR($E13="",$J13=""),"",ROUND($E13*$J13/60,1))</f>
        <v/>
      </c>
      <c r="L13" s="16" t="str">
        <f aca="false">IF($F13="","",IF(EXACT(TRIM($F13),TRIM($B$5)),"Yes","No"))</f>
        <v/>
      </c>
      <c r="M13" s="15" t="str">
        <f aca="false">IF(OR($K13="",$H13="",$H13=0),"",ROUND($K13*12/$H13,1))</f>
        <v/>
      </c>
      <c r="N13" s="17" t="str">
        <f aca="false">IF($A13="","",IF(AND($G13="Only this person",$I13="Compliance risk"),"One person, and it is a compliance risk.",IF(AND($G13="Only this person",$I13="Money stops"),"One person, and money stops without them.",IF(AND($L13="Yes",ISNUMBER($K13),$K13&gt;Thresholds!$B$8),TEXT($K13,"0.0")&amp;" hours a month of you. That is a job.",IF(AND($G13="Only this person",$C13="Knowledge"),"Undocumented knowledge with one owner.",IF($G13="Only this person","Only one person can do this.",IF(AND($L13="Yes",$C13="Approval"),"You are a queue. This waits for you.","")))))))</f>
        <v/>
      </c>
      <c r="O13" s="0" t="str">
        <f aca="false">IF($D13="","",IF($D13="Daily",1,IF($D13="Weekly",7,IF($D13="Fortnightly",14,IF($D13="Monthly",30,IF($D13="Quarterly",90,30))))))</f>
        <v/>
      </c>
      <c r="P13" s="0" t="str">
        <f aca="false">IF(AND($L13="Yes",$G13="Only this person",ISNUMBER($O13)),$O13,"")</f>
        <v/>
      </c>
    </row>
    <row r="14" customFormat="false" ht="19.5" hidden="false" customHeight="true" outlineLevel="0" collapsed="false">
      <c r="A14" s="12"/>
      <c r="B14" s="12"/>
      <c r="C14" s="12"/>
      <c r="D14" s="12"/>
      <c r="E14" s="13"/>
      <c r="F14" s="12"/>
      <c r="G14" s="12"/>
      <c r="H14" s="13"/>
      <c r="I14" s="12"/>
      <c r="J14" s="14" t="str">
        <f aca="false">IF($D14="","",IF($D14="Daily",21,IF($D14="Weekly",4.33,IF($D14="Fortnightly",2.17,IF($D14="Monthly",1,IF($D14="Quarterly",0.33,1))))))</f>
        <v/>
      </c>
      <c r="K14" s="15" t="str">
        <f aca="false">IF(OR($E14="",$J14=""),"",ROUND($E14*$J14/60,1))</f>
        <v/>
      </c>
      <c r="L14" s="16" t="str">
        <f aca="false">IF($F14="","",IF(EXACT(TRIM($F14),TRIM($B$5)),"Yes","No"))</f>
        <v/>
      </c>
      <c r="M14" s="15" t="str">
        <f aca="false">IF(OR($K14="",$H14="",$H14=0),"",ROUND($K14*12/$H14,1))</f>
        <v/>
      </c>
      <c r="N14" s="17" t="str">
        <f aca="false">IF($A14="","",IF(AND($G14="Only this person",$I14="Compliance risk"),"One person, and it is a compliance risk.",IF(AND($G14="Only this person",$I14="Money stops"),"One person, and money stops without them.",IF(AND($L14="Yes",ISNUMBER($K14),$K14&gt;Thresholds!$B$8),TEXT($K14,"0.0")&amp;" hours a month of you. That is a job.",IF(AND($G14="Only this person",$C14="Knowledge"),"Undocumented knowledge with one owner.",IF($G14="Only this person","Only one person can do this.",IF(AND($L14="Yes",$C14="Approval"),"You are a queue. This waits for you.","")))))))</f>
        <v/>
      </c>
      <c r="O14" s="0" t="str">
        <f aca="false">IF($D14="","",IF($D14="Daily",1,IF($D14="Weekly",7,IF($D14="Fortnightly",14,IF($D14="Monthly",30,IF($D14="Quarterly",90,30))))))</f>
        <v/>
      </c>
      <c r="P14" s="0" t="str">
        <f aca="false">IF(AND($L14="Yes",$G14="Only this person",ISNUMBER($O14)),$O14,"")</f>
        <v/>
      </c>
    </row>
    <row r="15" customFormat="false" ht="19.5" hidden="false" customHeight="true" outlineLevel="0" collapsed="false">
      <c r="A15" s="12"/>
      <c r="B15" s="12"/>
      <c r="C15" s="12"/>
      <c r="D15" s="12"/>
      <c r="E15" s="13"/>
      <c r="F15" s="12"/>
      <c r="G15" s="12"/>
      <c r="H15" s="13"/>
      <c r="I15" s="12"/>
      <c r="J15" s="14" t="str">
        <f aca="false">IF($D15="","",IF($D15="Daily",21,IF($D15="Weekly",4.33,IF($D15="Fortnightly",2.17,IF($D15="Monthly",1,IF($D15="Quarterly",0.33,1))))))</f>
        <v/>
      </c>
      <c r="K15" s="15" t="str">
        <f aca="false">IF(OR($E15="",$J15=""),"",ROUND($E15*$J15/60,1))</f>
        <v/>
      </c>
      <c r="L15" s="16" t="str">
        <f aca="false">IF($F15="","",IF(EXACT(TRIM($F15),TRIM($B$5)),"Yes","No"))</f>
        <v/>
      </c>
      <c r="M15" s="15" t="str">
        <f aca="false">IF(OR($K15="",$H15="",$H15=0),"",ROUND($K15*12/$H15,1))</f>
        <v/>
      </c>
      <c r="N15" s="17" t="str">
        <f aca="false">IF($A15="","",IF(AND($G15="Only this person",$I15="Compliance risk"),"One person, and it is a compliance risk.",IF(AND($G15="Only this person",$I15="Money stops"),"One person, and money stops without them.",IF(AND($L15="Yes",ISNUMBER($K15),$K15&gt;Thresholds!$B$8),TEXT($K15,"0.0")&amp;" hours a month of you. That is a job.",IF(AND($G15="Only this person",$C15="Knowledge"),"Undocumented knowledge with one owner.",IF($G15="Only this person","Only one person can do this.",IF(AND($L15="Yes",$C15="Approval"),"You are a queue. This waits for you.","")))))))</f>
        <v/>
      </c>
      <c r="O15" s="0" t="str">
        <f aca="false">IF($D15="","",IF($D15="Daily",1,IF($D15="Weekly",7,IF($D15="Fortnightly",14,IF($D15="Monthly",30,IF($D15="Quarterly",90,30))))))</f>
        <v/>
      </c>
      <c r="P15" s="0" t="str">
        <f aca="false">IF(AND($L15="Yes",$G15="Only this person",ISNUMBER($O15)),$O15,"")</f>
        <v/>
      </c>
    </row>
    <row r="16" customFormat="false" ht="19.5" hidden="false" customHeight="true" outlineLevel="0" collapsed="false">
      <c r="A16" s="12"/>
      <c r="B16" s="12"/>
      <c r="C16" s="12"/>
      <c r="D16" s="12"/>
      <c r="E16" s="13"/>
      <c r="F16" s="12"/>
      <c r="G16" s="12"/>
      <c r="H16" s="13"/>
      <c r="I16" s="12"/>
      <c r="J16" s="14" t="str">
        <f aca="false">IF($D16="","",IF($D16="Daily",21,IF($D16="Weekly",4.33,IF($D16="Fortnightly",2.17,IF($D16="Monthly",1,IF($D16="Quarterly",0.33,1))))))</f>
        <v/>
      </c>
      <c r="K16" s="15" t="str">
        <f aca="false">IF(OR($E16="",$J16=""),"",ROUND($E16*$J16/60,1))</f>
        <v/>
      </c>
      <c r="L16" s="16" t="str">
        <f aca="false">IF($F16="","",IF(EXACT(TRIM($F16),TRIM($B$5)),"Yes","No"))</f>
        <v/>
      </c>
      <c r="M16" s="15" t="str">
        <f aca="false">IF(OR($K16="",$H16="",$H16=0),"",ROUND($K16*12/$H16,1))</f>
        <v/>
      </c>
      <c r="N16" s="17" t="str">
        <f aca="false">IF($A16="","",IF(AND($G16="Only this person",$I16="Compliance risk"),"One person, and it is a compliance risk.",IF(AND($G16="Only this person",$I16="Money stops"),"One person, and money stops without them.",IF(AND($L16="Yes",ISNUMBER($K16),$K16&gt;Thresholds!$B$8),TEXT($K16,"0.0")&amp;" hours a month of you. That is a job.",IF(AND($G16="Only this person",$C16="Knowledge"),"Undocumented knowledge with one owner.",IF($G16="Only this person","Only one person can do this.",IF(AND($L16="Yes",$C16="Approval"),"You are a queue. This waits for you.","")))))))</f>
        <v/>
      </c>
      <c r="O16" s="0" t="str">
        <f aca="false">IF($D16="","",IF($D16="Daily",1,IF($D16="Weekly",7,IF($D16="Fortnightly",14,IF($D16="Monthly",30,IF($D16="Quarterly",90,30))))))</f>
        <v/>
      </c>
      <c r="P16" s="0" t="str">
        <f aca="false">IF(AND($L16="Yes",$G16="Only this person",ISNUMBER($O16)),$O16,"")</f>
        <v/>
      </c>
    </row>
    <row r="17" customFormat="false" ht="19.5" hidden="false" customHeight="true" outlineLevel="0" collapsed="false">
      <c r="A17" s="12"/>
      <c r="B17" s="12"/>
      <c r="C17" s="12"/>
      <c r="D17" s="12"/>
      <c r="E17" s="13"/>
      <c r="F17" s="12"/>
      <c r="G17" s="12"/>
      <c r="H17" s="13"/>
      <c r="I17" s="12"/>
      <c r="J17" s="14" t="str">
        <f aca="false">IF($D17="","",IF($D17="Daily",21,IF($D17="Weekly",4.33,IF($D17="Fortnightly",2.17,IF($D17="Monthly",1,IF($D17="Quarterly",0.33,1))))))</f>
        <v/>
      </c>
      <c r="K17" s="15" t="str">
        <f aca="false">IF(OR($E17="",$J17=""),"",ROUND($E17*$J17/60,1))</f>
        <v/>
      </c>
      <c r="L17" s="16" t="str">
        <f aca="false">IF($F17="","",IF(EXACT(TRIM($F17),TRIM($B$5)),"Yes","No"))</f>
        <v/>
      </c>
      <c r="M17" s="15" t="str">
        <f aca="false">IF(OR($K17="",$H17="",$H17=0),"",ROUND($K17*12/$H17,1))</f>
        <v/>
      </c>
      <c r="N17" s="17" t="str">
        <f aca="false">IF($A17="","",IF(AND($G17="Only this person",$I17="Compliance risk"),"One person, and it is a compliance risk.",IF(AND($G17="Only this person",$I17="Money stops"),"One person, and money stops without them.",IF(AND($L17="Yes",ISNUMBER($K17),$K17&gt;Thresholds!$B$8),TEXT($K17,"0.0")&amp;" hours a month of you. That is a job.",IF(AND($G17="Only this person",$C17="Knowledge"),"Undocumented knowledge with one owner.",IF($G17="Only this person","Only one person can do this.",IF(AND($L17="Yes",$C17="Approval"),"You are a queue. This waits for you.","")))))))</f>
        <v/>
      </c>
      <c r="O17" s="0" t="str">
        <f aca="false">IF($D17="","",IF($D17="Daily",1,IF($D17="Weekly",7,IF($D17="Fortnightly",14,IF($D17="Monthly",30,IF($D17="Quarterly",90,30))))))</f>
        <v/>
      </c>
      <c r="P17" s="0" t="str">
        <f aca="false">IF(AND($L17="Yes",$G17="Only this person",ISNUMBER($O17)),$O17,"")</f>
        <v/>
      </c>
    </row>
    <row r="18" customFormat="false" ht="19.5" hidden="false" customHeight="true" outlineLevel="0" collapsed="false">
      <c r="A18" s="12"/>
      <c r="B18" s="12"/>
      <c r="C18" s="12"/>
      <c r="D18" s="12"/>
      <c r="E18" s="13"/>
      <c r="F18" s="12"/>
      <c r="G18" s="12"/>
      <c r="H18" s="13"/>
      <c r="I18" s="12"/>
      <c r="J18" s="14" t="str">
        <f aca="false">IF($D18="","",IF($D18="Daily",21,IF($D18="Weekly",4.33,IF($D18="Fortnightly",2.17,IF($D18="Monthly",1,IF($D18="Quarterly",0.33,1))))))</f>
        <v/>
      </c>
      <c r="K18" s="15" t="str">
        <f aca="false">IF(OR($E18="",$J18=""),"",ROUND($E18*$J18/60,1))</f>
        <v/>
      </c>
      <c r="L18" s="16" t="str">
        <f aca="false">IF($F18="","",IF(EXACT(TRIM($F18),TRIM($B$5)),"Yes","No"))</f>
        <v/>
      </c>
      <c r="M18" s="15" t="str">
        <f aca="false">IF(OR($K18="",$H18="",$H18=0),"",ROUND($K18*12/$H18,1))</f>
        <v/>
      </c>
      <c r="N18" s="17" t="str">
        <f aca="false">IF($A18="","",IF(AND($G18="Only this person",$I18="Compliance risk"),"One person, and it is a compliance risk.",IF(AND($G18="Only this person",$I18="Money stops"),"One person, and money stops without them.",IF(AND($L18="Yes",ISNUMBER($K18),$K18&gt;Thresholds!$B$8),TEXT($K18,"0.0")&amp;" hours a month of you. That is a job.",IF(AND($G18="Only this person",$C18="Knowledge"),"Undocumented knowledge with one owner.",IF($G18="Only this person","Only one person can do this.",IF(AND($L18="Yes",$C18="Approval"),"You are a queue. This waits for you.","")))))))</f>
        <v/>
      </c>
      <c r="O18" s="0" t="str">
        <f aca="false">IF($D18="","",IF($D18="Daily",1,IF($D18="Weekly",7,IF($D18="Fortnightly",14,IF($D18="Monthly",30,IF($D18="Quarterly",90,30))))))</f>
        <v/>
      </c>
      <c r="P18" s="0" t="str">
        <f aca="false">IF(AND($L18="Yes",$G18="Only this person",ISNUMBER($O18)),$O18,"")</f>
        <v/>
      </c>
    </row>
    <row r="19" customFormat="false" ht="19.5" hidden="false" customHeight="true" outlineLevel="0" collapsed="false">
      <c r="A19" s="12"/>
      <c r="B19" s="12"/>
      <c r="C19" s="12"/>
      <c r="D19" s="12"/>
      <c r="E19" s="13"/>
      <c r="F19" s="12"/>
      <c r="G19" s="12"/>
      <c r="H19" s="13"/>
      <c r="I19" s="12"/>
      <c r="J19" s="14" t="str">
        <f aca="false">IF($D19="","",IF($D19="Daily",21,IF($D19="Weekly",4.33,IF($D19="Fortnightly",2.17,IF($D19="Monthly",1,IF($D19="Quarterly",0.33,1))))))</f>
        <v/>
      </c>
      <c r="K19" s="15" t="str">
        <f aca="false">IF(OR($E19="",$J19=""),"",ROUND($E19*$J19/60,1))</f>
        <v/>
      </c>
      <c r="L19" s="16" t="str">
        <f aca="false">IF($F19="","",IF(EXACT(TRIM($F19),TRIM($B$5)),"Yes","No"))</f>
        <v/>
      </c>
      <c r="M19" s="15" t="str">
        <f aca="false">IF(OR($K19="",$H19="",$H19=0),"",ROUND($K19*12/$H19,1))</f>
        <v/>
      </c>
      <c r="N19" s="17" t="str">
        <f aca="false">IF($A19="","",IF(AND($G19="Only this person",$I19="Compliance risk"),"One person, and it is a compliance risk.",IF(AND($G19="Only this person",$I19="Money stops"),"One person, and money stops without them.",IF(AND($L19="Yes",ISNUMBER($K19),$K19&gt;Thresholds!$B$8),TEXT($K19,"0.0")&amp;" hours a month of you. That is a job.",IF(AND($G19="Only this person",$C19="Knowledge"),"Undocumented knowledge with one owner.",IF($G19="Only this person","Only one person can do this.",IF(AND($L19="Yes",$C19="Approval"),"You are a queue. This waits for you.","")))))))</f>
        <v/>
      </c>
      <c r="O19" s="0" t="str">
        <f aca="false">IF($D19="","",IF($D19="Daily",1,IF($D19="Weekly",7,IF($D19="Fortnightly",14,IF($D19="Monthly",30,IF($D19="Quarterly",90,30))))))</f>
        <v/>
      </c>
      <c r="P19" s="0" t="str">
        <f aca="false">IF(AND($L19="Yes",$G19="Only this person",ISNUMBER($O19)),$O19,"")</f>
        <v/>
      </c>
    </row>
    <row r="20" customFormat="false" ht="19.5" hidden="false" customHeight="true" outlineLevel="0" collapsed="false">
      <c r="A20" s="12"/>
      <c r="B20" s="12"/>
      <c r="C20" s="12"/>
      <c r="D20" s="12"/>
      <c r="E20" s="13"/>
      <c r="F20" s="12"/>
      <c r="G20" s="12"/>
      <c r="H20" s="13"/>
      <c r="I20" s="12"/>
      <c r="J20" s="14" t="str">
        <f aca="false">IF($D20="","",IF($D20="Daily",21,IF($D20="Weekly",4.33,IF($D20="Fortnightly",2.17,IF($D20="Monthly",1,IF($D20="Quarterly",0.33,1))))))</f>
        <v/>
      </c>
      <c r="K20" s="15" t="str">
        <f aca="false">IF(OR($E20="",$J20=""),"",ROUND($E20*$J20/60,1))</f>
        <v/>
      </c>
      <c r="L20" s="16" t="str">
        <f aca="false">IF($F20="","",IF(EXACT(TRIM($F20),TRIM($B$5)),"Yes","No"))</f>
        <v/>
      </c>
      <c r="M20" s="15" t="str">
        <f aca="false">IF(OR($K20="",$H20="",$H20=0),"",ROUND($K20*12/$H20,1))</f>
        <v/>
      </c>
      <c r="N20" s="17" t="str">
        <f aca="false">IF($A20="","",IF(AND($G20="Only this person",$I20="Compliance risk"),"One person, and it is a compliance risk.",IF(AND($G20="Only this person",$I20="Money stops"),"One person, and money stops without them.",IF(AND($L20="Yes",ISNUMBER($K20),$K20&gt;Thresholds!$B$8),TEXT($K20,"0.0")&amp;" hours a month of you. That is a job.",IF(AND($G20="Only this person",$C20="Knowledge"),"Undocumented knowledge with one owner.",IF($G20="Only this person","Only one person can do this.",IF(AND($L20="Yes",$C20="Approval"),"You are a queue. This waits for you.","")))))))</f>
        <v/>
      </c>
      <c r="O20" s="0" t="str">
        <f aca="false">IF($D20="","",IF($D20="Daily",1,IF($D20="Weekly",7,IF($D20="Fortnightly",14,IF($D20="Monthly",30,IF($D20="Quarterly",90,30))))))</f>
        <v/>
      </c>
      <c r="P20" s="0" t="str">
        <f aca="false">IF(AND($L20="Yes",$G20="Only this person",ISNUMBER($O20)),$O20,"")</f>
        <v/>
      </c>
    </row>
    <row r="21" customFormat="false" ht="19.5" hidden="false" customHeight="true" outlineLevel="0" collapsed="false">
      <c r="A21" s="12"/>
      <c r="B21" s="12"/>
      <c r="C21" s="12"/>
      <c r="D21" s="12"/>
      <c r="E21" s="13"/>
      <c r="F21" s="12"/>
      <c r="G21" s="12"/>
      <c r="H21" s="13"/>
      <c r="I21" s="12"/>
      <c r="J21" s="14" t="str">
        <f aca="false">IF($D21="","",IF($D21="Daily",21,IF($D21="Weekly",4.33,IF($D21="Fortnightly",2.17,IF($D21="Monthly",1,IF($D21="Quarterly",0.33,1))))))</f>
        <v/>
      </c>
      <c r="K21" s="15" t="str">
        <f aca="false">IF(OR($E21="",$J21=""),"",ROUND($E21*$J21/60,1))</f>
        <v/>
      </c>
      <c r="L21" s="16" t="str">
        <f aca="false">IF($F21="","",IF(EXACT(TRIM($F21),TRIM($B$5)),"Yes","No"))</f>
        <v/>
      </c>
      <c r="M21" s="15" t="str">
        <f aca="false">IF(OR($K21="",$H21="",$H21=0),"",ROUND($K21*12/$H21,1))</f>
        <v/>
      </c>
      <c r="N21" s="17" t="str">
        <f aca="false">IF($A21="","",IF(AND($G21="Only this person",$I21="Compliance risk"),"One person, and it is a compliance risk.",IF(AND($G21="Only this person",$I21="Money stops"),"One person, and money stops without them.",IF(AND($L21="Yes",ISNUMBER($K21),$K21&gt;Thresholds!$B$8),TEXT($K21,"0.0")&amp;" hours a month of you. That is a job.",IF(AND($G21="Only this person",$C21="Knowledge"),"Undocumented knowledge with one owner.",IF($G21="Only this person","Only one person can do this.",IF(AND($L21="Yes",$C21="Approval"),"You are a queue. This waits for you.","")))))))</f>
        <v/>
      </c>
      <c r="O21" s="0" t="str">
        <f aca="false">IF($D21="","",IF($D21="Daily",1,IF($D21="Weekly",7,IF($D21="Fortnightly",14,IF($D21="Monthly",30,IF($D21="Quarterly",90,30))))))</f>
        <v/>
      </c>
      <c r="P21" s="0" t="str">
        <f aca="false">IF(AND($L21="Yes",$G21="Only this person",ISNUMBER($O21)),$O21,"")</f>
        <v/>
      </c>
    </row>
    <row r="22" customFormat="false" ht="19.5" hidden="false" customHeight="true" outlineLevel="0" collapsed="false">
      <c r="A22" s="12"/>
      <c r="B22" s="12"/>
      <c r="C22" s="12"/>
      <c r="D22" s="12"/>
      <c r="E22" s="13"/>
      <c r="F22" s="12"/>
      <c r="G22" s="12"/>
      <c r="H22" s="13"/>
      <c r="I22" s="12"/>
      <c r="J22" s="14" t="str">
        <f aca="false">IF($D22="","",IF($D22="Daily",21,IF($D22="Weekly",4.33,IF($D22="Fortnightly",2.17,IF($D22="Monthly",1,IF($D22="Quarterly",0.33,1))))))</f>
        <v/>
      </c>
      <c r="K22" s="15" t="str">
        <f aca="false">IF(OR($E22="",$J22=""),"",ROUND($E22*$J22/60,1))</f>
        <v/>
      </c>
      <c r="L22" s="16" t="str">
        <f aca="false">IF($F22="","",IF(EXACT(TRIM($F22),TRIM($B$5)),"Yes","No"))</f>
        <v/>
      </c>
      <c r="M22" s="15" t="str">
        <f aca="false">IF(OR($K22="",$H22="",$H22=0),"",ROUND($K22*12/$H22,1))</f>
        <v/>
      </c>
      <c r="N22" s="17" t="str">
        <f aca="false">IF($A22="","",IF(AND($G22="Only this person",$I22="Compliance risk"),"One person, and it is a compliance risk.",IF(AND($G22="Only this person",$I22="Money stops"),"One person, and money stops without them.",IF(AND($L22="Yes",ISNUMBER($K22),$K22&gt;Thresholds!$B$8),TEXT($K22,"0.0")&amp;" hours a month of you. That is a job.",IF(AND($G22="Only this person",$C22="Knowledge"),"Undocumented knowledge with one owner.",IF($G22="Only this person","Only one person can do this.",IF(AND($L22="Yes",$C22="Approval"),"You are a queue. This waits for you.","")))))))</f>
        <v/>
      </c>
      <c r="O22" s="0" t="str">
        <f aca="false">IF($D22="","",IF($D22="Daily",1,IF($D22="Weekly",7,IF($D22="Fortnightly",14,IF($D22="Monthly",30,IF($D22="Quarterly",90,30))))))</f>
        <v/>
      </c>
      <c r="P22" s="0" t="str">
        <f aca="false">IF(AND($L22="Yes",$G22="Only this person",ISNUMBER($O22)),$O22,"")</f>
        <v/>
      </c>
    </row>
    <row r="23" customFormat="false" ht="19.5" hidden="false" customHeight="true" outlineLevel="0" collapsed="false">
      <c r="A23" s="12"/>
      <c r="B23" s="12"/>
      <c r="C23" s="12"/>
      <c r="D23" s="12"/>
      <c r="E23" s="13"/>
      <c r="F23" s="12"/>
      <c r="G23" s="12"/>
      <c r="H23" s="13"/>
      <c r="I23" s="12"/>
      <c r="J23" s="14" t="str">
        <f aca="false">IF($D23="","",IF($D23="Daily",21,IF($D23="Weekly",4.33,IF($D23="Fortnightly",2.17,IF($D23="Monthly",1,IF($D23="Quarterly",0.33,1))))))</f>
        <v/>
      </c>
      <c r="K23" s="15" t="str">
        <f aca="false">IF(OR($E23="",$J23=""),"",ROUND($E23*$J23/60,1))</f>
        <v/>
      </c>
      <c r="L23" s="16" t="str">
        <f aca="false">IF($F23="","",IF(EXACT(TRIM($F23),TRIM($B$5)),"Yes","No"))</f>
        <v/>
      </c>
      <c r="M23" s="15" t="str">
        <f aca="false">IF(OR($K23="",$H23="",$H23=0),"",ROUND($K23*12/$H23,1))</f>
        <v/>
      </c>
      <c r="N23" s="17" t="str">
        <f aca="false">IF($A23="","",IF(AND($G23="Only this person",$I23="Compliance risk"),"One person, and it is a compliance risk.",IF(AND($G23="Only this person",$I23="Money stops"),"One person, and money stops without them.",IF(AND($L23="Yes",ISNUMBER($K23),$K23&gt;Thresholds!$B$8),TEXT($K23,"0.0")&amp;" hours a month of you. That is a job.",IF(AND($G23="Only this person",$C23="Knowledge"),"Undocumented knowledge with one owner.",IF($G23="Only this person","Only one person can do this.",IF(AND($L23="Yes",$C23="Approval"),"You are a queue. This waits for you.","")))))))</f>
        <v/>
      </c>
      <c r="O23" s="0" t="str">
        <f aca="false">IF($D23="","",IF($D23="Daily",1,IF($D23="Weekly",7,IF($D23="Fortnightly",14,IF($D23="Monthly",30,IF($D23="Quarterly",90,30))))))</f>
        <v/>
      </c>
      <c r="P23" s="0" t="str">
        <f aca="false">IF(AND($L23="Yes",$G23="Only this person",ISNUMBER($O23)),$O23,"")</f>
        <v/>
      </c>
    </row>
    <row r="24" customFormat="false" ht="19.5" hidden="false" customHeight="true" outlineLevel="0" collapsed="false">
      <c r="A24" s="12"/>
      <c r="B24" s="12"/>
      <c r="C24" s="12"/>
      <c r="D24" s="12"/>
      <c r="E24" s="13"/>
      <c r="F24" s="12"/>
      <c r="G24" s="12"/>
      <c r="H24" s="13"/>
      <c r="I24" s="12"/>
      <c r="J24" s="14" t="str">
        <f aca="false">IF($D24="","",IF($D24="Daily",21,IF($D24="Weekly",4.33,IF($D24="Fortnightly",2.17,IF($D24="Monthly",1,IF($D24="Quarterly",0.33,1))))))</f>
        <v/>
      </c>
      <c r="K24" s="15" t="str">
        <f aca="false">IF(OR($E24="",$J24=""),"",ROUND($E24*$J24/60,1))</f>
        <v/>
      </c>
      <c r="L24" s="16" t="str">
        <f aca="false">IF($F24="","",IF(EXACT(TRIM($F24),TRIM($B$5)),"Yes","No"))</f>
        <v/>
      </c>
      <c r="M24" s="15" t="str">
        <f aca="false">IF(OR($K24="",$H24="",$H24=0),"",ROUND($K24*12/$H24,1))</f>
        <v/>
      </c>
      <c r="N24" s="17" t="str">
        <f aca="false">IF($A24="","",IF(AND($G24="Only this person",$I24="Compliance risk"),"One person, and it is a compliance risk.",IF(AND($G24="Only this person",$I24="Money stops"),"One person, and money stops without them.",IF(AND($L24="Yes",ISNUMBER($K24),$K24&gt;Thresholds!$B$8),TEXT($K24,"0.0")&amp;" hours a month of you. That is a job.",IF(AND($G24="Only this person",$C24="Knowledge"),"Undocumented knowledge with one owner.",IF($G24="Only this person","Only one person can do this.",IF(AND($L24="Yes",$C24="Approval"),"You are a queue. This waits for you.","")))))))</f>
        <v/>
      </c>
      <c r="O24" s="0" t="str">
        <f aca="false">IF($D24="","",IF($D24="Daily",1,IF($D24="Weekly",7,IF($D24="Fortnightly",14,IF($D24="Monthly",30,IF($D24="Quarterly",90,30))))))</f>
        <v/>
      </c>
      <c r="P24" s="0" t="str">
        <f aca="false">IF(AND($L24="Yes",$G24="Only this person",ISNUMBER($O24)),$O24,"")</f>
        <v/>
      </c>
    </row>
    <row r="25" customFormat="false" ht="19.5" hidden="false" customHeight="true" outlineLevel="0" collapsed="false">
      <c r="A25" s="12"/>
      <c r="B25" s="12"/>
      <c r="C25" s="12"/>
      <c r="D25" s="12"/>
      <c r="E25" s="13"/>
      <c r="F25" s="12"/>
      <c r="G25" s="12"/>
      <c r="H25" s="13"/>
      <c r="I25" s="12"/>
      <c r="J25" s="14" t="str">
        <f aca="false">IF($D25="","",IF($D25="Daily",21,IF($D25="Weekly",4.33,IF($D25="Fortnightly",2.17,IF($D25="Monthly",1,IF($D25="Quarterly",0.33,1))))))</f>
        <v/>
      </c>
      <c r="K25" s="15" t="str">
        <f aca="false">IF(OR($E25="",$J25=""),"",ROUND($E25*$J25/60,1))</f>
        <v/>
      </c>
      <c r="L25" s="16" t="str">
        <f aca="false">IF($F25="","",IF(EXACT(TRIM($F25),TRIM($B$5)),"Yes","No"))</f>
        <v/>
      </c>
      <c r="M25" s="15" t="str">
        <f aca="false">IF(OR($K25="",$H25="",$H25=0),"",ROUND($K25*12/$H25,1))</f>
        <v/>
      </c>
      <c r="N25" s="17" t="str">
        <f aca="false">IF($A25="","",IF(AND($G25="Only this person",$I25="Compliance risk"),"One person, and it is a compliance risk.",IF(AND($G25="Only this person",$I25="Money stops"),"One person, and money stops without them.",IF(AND($L25="Yes",ISNUMBER($K25),$K25&gt;Thresholds!$B$8),TEXT($K25,"0.0")&amp;" hours a month of you. That is a job.",IF(AND($G25="Only this person",$C25="Knowledge"),"Undocumented knowledge with one owner.",IF($G25="Only this person","Only one person can do this.",IF(AND($L25="Yes",$C25="Approval"),"You are a queue. This waits for you.","")))))))</f>
        <v/>
      </c>
      <c r="O25" s="0" t="str">
        <f aca="false">IF($D25="","",IF($D25="Daily",1,IF($D25="Weekly",7,IF($D25="Fortnightly",14,IF($D25="Monthly",30,IF($D25="Quarterly",90,30))))))</f>
        <v/>
      </c>
      <c r="P25" s="0" t="str">
        <f aca="false">IF(AND($L25="Yes",$G25="Only this person",ISNUMBER($O25)),$O25,"")</f>
        <v/>
      </c>
    </row>
    <row r="26" customFormat="false" ht="19.5" hidden="false" customHeight="true" outlineLevel="0" collapsed="false">
      <c r="A26" s="12"/>
      <c r="B26" s="12"/>
      <c r="C26" s="12"/>
      <c r="D26" s="12"/>
      <c r="E26" s="13"/>
      <c r="F26" s="12"/>
      <c r="G26" s="12"/>
      <c r="H26" s="13"/>
      <c r="I26" s="12"/>
      <c r="J26" s="14" t="str">
        <f aca="false">IF($D26="","",IF($D26="Daily",21,IF($D26="Weekly",4.33,IF($D26="Fortnightly",2.17,IF($D26="Monthly",1,IF($D26="Quarterly",0.33,1))))))</f>
        <v/>
      </c>
      <c r="K26" s="15" t="str">
        <f aca="false">IF(OR($E26="",$J26=""),"",ROUND($E26*$J26/60,1))</f>
        <v/>
      </c>
      <c r="L26" s="16" t="str">
        <f aca="false">IF($F26="","",IF(EXACT(TRIM($F26),TRIM($B$5)),"Yes","No"))</f>
        <v/>
      </c>
      <c r="M26" s="15" t="str">
        <f aca="false">IF(OR($K26="",$H26="",$H26=0),"",ROUND($K26*12/$H26,1))</f>
        <v/>
      </c>
      <c r="N26" s="17" t="str">
        <f aca="false">IF($A26="","",IF(AND($G26="Only this person",$I26="Compliance risk"),"One person, and it is a compliance risk.",IF(AND($G26="Only this person",$I26="Money stops"),"One person, and money stops without them.",IF(AND($L26="Yes",ISNUMBER($K26),$K26&gt;Thresholds!$B$8),TEXT($K26,"0.0")&amp;" hours a month of you. That is a job.",IF(AND($G26="Only this person",$C26="Knowledge"),"Undocumented knowledge with one owner.",IF($G26="Only this person","Only one person can do this.",IF(AND($L26="Yes",$C26="Approval"),"You are a queue. This waits for you.","")))))))</f>
        <v/>
      </c>
      <c r="O26" s="0" t="str">
        <f aca="false">IF($D26="","",IF($D26="Daily",1,IF($D26="Weekly",7,IF($D26="Fortnightly",14,IF($D26="Monthly",30,IF($D26="Quarterly",90,30))))))</f>
        <v/>
      </c>
      <c r="P26" s="0" t="str">
        <f aca="false">IF(AND($L26="Yes",$G26="Only this person",ISNUMBER($O26)),$O26,"")</f>
        <v/>
      </c>
    </row>
    <row r="27" customFormat="false" ht="19.5" hidden="false" customHeight="true" outlineLevel="0" collapsed="false">
      <c r="A27" s="12"/>
      <c r="B27" s="12"/>
      <c r="C27" s="12"/>
      <c r="D27" s="12"/>
      <c r="E27" s="13"/>
      <c r="F27" s="12"/>
      <c r="G27" s="12"/>
      <c r="H27" s="13"/>
      <c r="I27" s="12"/>
      <c r="J27" s="14" t="str">
        <f aca="false">IF($D27="","",IF($D27="Daily",21,IF($D27="Weekly",4.33,IF($D27="Fortnightly",2.17,IF($D27="Monthly",1,IF($D27="Quarterly",0.33,1))))))</f>
        <v/>
      </c>
      <c r="K27" s="15" t="str">
        <f aca="false">IF(OR($E27="",$J27=""),"",ROUND($E27*$J27/60,1))</f>
        <v/>
      </c>
      <c r="L27" s="16" t="str">
        <f aca="false">IF($F27="","",IF(EXACT(TRIM($F27),TRIM($B$5)),"Yes","No"))</f>
        <v/>
      </c>
      <c r="M27" s="15" t="str">
        <f aca="false">IF(OR($K27="",$H27="",$H27=0),"",ROUND($K27*12/$H27,1))</f>
        <v/>
      </c>
      <c r="N27" s="17" t="str">
        <f aca="false">IF($A27="","",IF(AND($G27="Only this person",$I27="Compliance risk"),"One person, and it is a compliance risk.",IF(AND($G27="Only this person",$I27="Money stops"),"One person, and money stops without them.",IF(AND($L27="Yes",ISNUMBER($K27),$K27&gt;Thresholds!$B$8),TEXT($K27,"0.0")&amp;" hours a month of you. That is a job.",IF(AND($G27="Only this person",$C27="Knowledge"),"Undocumented knowledge with one owner.",IF($G27="Only this person","Only one person can do this.",IF(AND($L27="Yes",$C27="Approval"),"You are a queue. This waits for you.","")))))))</f>
        <v/>
      </c>
      <c r="O27" s="0" t="str">
        <f aca="false">IF($D27="","",IF($D27="Daily",1,IF($D27="Weekly",7,IF($D27="Fortnightly",14,IF($D27="Monthly",30,IF($D27="Quarterly",90,30))))))</f>
        <v/>
      </c>
      <c r="P27" s="0" t="str">
        <f aca="false">IF(AND($L27="Yes",$G27="Only this person",ISNUMBER($O27)),$O27,"")</f>
        <v/>
      </c>
    </row>
    <row r="28" customFormat="false" ht="19.5" hidden="false" customHeight="true" outlineLevel="0" collapsed="false">
      <c r="A28" s="12"/>
      <c r="B28" s="12"/>
      <c r="C28" s="12"/>
      <c r="D28" s="12"/>
      <c r="E28" s="13"/>
      <c r="F28" s="12"/>
      <c r="G28" s="12"/>
      <c r="H28" s="13"/>
      <c r="I28" s="12"/>
      <c r="J28" s="14" t="str">
        <f aca="false">IF($D28="","",IF($D28="Daily",21,IF($D28="Weekly",4.33,IF($D28="Fortnightly",2.17,IF($D28="Monthly",1,IF($D28="Quarterly",0.33,1))))))</f>
        <v/>
      </c>
      <c r="K28" s="15" t="str">
        <f aca="false">IF(OR($E28="",$J28=""),"",ROUND($E28*$J28/60,1))</f>
        <v/>
      </c>
      <c r="L28" s="16" t="str">
        <f aca="false">IF($F28="","",IF(EXACT(TRIM($F28),TRIM($B$5)),"Yes","No"))</f>
        <v/>
      </c>
      <c r="M28" s="15" t="str">
        <f aca="false">IF(OR($K28="",$H28="",$H28=0),"",ROUND($K28*12/$H28,1))</f>
        <v/>
      </c>
      <c r="N28" s="17" t="str">
        <f aca="false">IF($A28="","",IF(AND($G28="Only this person",$I28="Compliance risk"),"One person, and it is a compliance risk.",IF(AND($G28="Only this person",$I28="Money stops"),"One person, and money stops without them.",IF(AND($L28="Yes",ISNUMBER($K28),$K28&gt;Thresholds!$B$8),TEXT($K28,"0.0")&amp;" hours a month of you. That is a job.",IF(AND($G28="Only this person",$C28="Knowledge"),"Undocumented knowledge with one owner.",IF($G28="Only this person","Only one person can do this.",IF(AND($L28="Yes",$C28="Approval"),"You are a queue. This waits for you.","")))))))</f>
        <v/>
      </c>
      <c r="O28" s="0" t="str">
        <f aca="false">IF($D28="","",IF($D28="Daily",1,IF($D28="Weekly",7,IF($D28="Fortnightly",14,IF($D28="Monthly",30,IF($D28="Quarterly",90,30))))))</f>
        <v/>
      </c>
      <c r="P28" s="0" t="str">
        <f aca="false">IF(AND($L28="Yes",$G28="Only this person",ISNUMBER($O28)),$O28,"")</f>
        <v/>
      </c>
    </row>
    <row r="29" customFormat="false" ht="19.5" hidden="false" customHeight="true" outlineLevel="0" collapsed="false">
      <c r="A29" s="12"/>
      <c r="B29" s="12"/>
      <c r="C29" s="12"/>
      <c r="D29" s="12"/>
      <c r="E29" s="13"/>
      <c r="F29" s="12"/>
      <c r="G29" s="12"/>
      <c r="H29" s="13"/>
      <c r="I29" s="12"/>
      <c r="J29" s="14" t="str">
        <f aca="false">IF($D29="","",IF($D29="Daily",21,IF($D29="Weekly",4.33,IF($D29="Fortnightly",2.17,IF($D29="Monthly",1,IF($D29="Quarterly",0.33,1))))))</f>
        <v/>
      </c>
      <c r="K29" s="15" t="str">
        <f aca="false">IF(OR($E29="",$J29=""),"",ROUND($E29*$J29/60,1))</f>
        <v/>
      </c>
      <c r="L29" s="16" t="str">
        <f aca="false">IF($F29="","",IF(EXACT(TRIM($F29),TRIM($B$5)),"Yes","No"))</f>
        <v/>
      </c>
      <c r="M29" s="15" t="str">
        <f aca="false">IF(OR($K29="",$H29="",$H29=0),"",ROUND($K29*12/$H29,1))</f>
        <v/>
      </c>
      <c r="N29" s="17" t="str">
        <f aca="false">IF($A29="","",IF(AND($G29="Only this person",$I29="Compliance risk"),"One person, and it is a compliance risk.",IF(AND($G29="Only this person",$I29="Money stops"),"One person, and money stops without them.",IF(AND($L29="Yes",ISNUMBER($K29),$K29&gt;Thresholds!$B$8),TEXT($K29,"0.0")&amp;" hours a month of you. That is a job.",IF(AND($G29="Only this person",$C29="Knowledge"),"Undocumented knowledge with one owner.",IF($G29="Only this person","Only one person can do this.",IF(AND($L29="Yes",$C29="Approval"),"You are a queue. This waits for you.","")))))))</f>
        <v/>
      </c>
      <c r="O29" s="0" t="str">
        <f aca="false">IF($D29="","",IF($D29="Daily",1,IF($D29="Weekly",7,IF($D29="Fortnightly",14,IF($D29="Monthly",30,IF($D29="Quarterly",90,30))))))</f>
        <v/>
      </c>
      <c r="P29" s="0" t="str">
        <f aca="false">IF(AND($L29="Yes",$G29="Only this person",ISNUMBER($O29)),$O29,"")</f>
        <v/>
      </c>
    </row>
    <row r="30" customFormat="false" ht="19.5" hidden="false" customHeight="true" outlineLevel="0" collapsed="false">
      <c r="A30" s="12"/>
      <c r="B30" s="12"/>
      <c r="C30" s="12"/>
      <c r="D30" s="12"/>
      <c r="E30" s="13"/>
      <c r="F30" s="12"/>
      <c r="G30" s="12"/>
      <c r="H30" s="13"/>
      <c r="I30" s="12"/>
      <c r="J30" s="14" t="str">
        <f aca="false">IF($D30="","",IF($D30="Daily",21,IF($D30="Weekly",4.33,IF($D30="Fortnightly",2.17,IF($D30="Monthly",1,IF($D30="Quarterly",0.33,1))))))</f>
        <v/>
      </c>
      <c r="K30" s="15" t="str">
        <f aca="false">IF(OR($E30="",$J30=""),"",ROUND($E30*$J30/60,1))</f>
        <v/>
      </c>
      <c r="L30" s="16" t="str">
        <f aca="false">IF($F30="","",IF(EXACT(TRIM($F30),TRIM($B$5)),"Yes","No"))</f>
        <v/>
      </c>
      <c r="M30" s="15" t="str">
        <f aca="false">IF(OR($K30="",$H30="",$H30=0),"",ROUND($K30*12/$H30,1))</f>
        <v/>
      </c>
      <c r="N30" s="17" t="str">
        <f aca="false">IF($A30="","",IF(AND($G30="Only this person",$I30="Compliance risk"),"One person, and it is a compliance risk.",IF(AND($G30="Only this person",$I30="Money stops"),"One person, and money stops without them.",IF(AND($L30="Yes",ISNUMBER($K30),$K30&gt;Thresholds!$B$8),TEXT($K30,"0.0")&amp;" hours a month of you. That is a job.",IF(AND($G30="Only this person",$C30="Knowledge"),"Undocumented knowledge with one owner.",IF($G30="Only this person","Only one person can do this.",IF(AND($L30="Yes",$C30="Approval"),"You are a queue. This waits for you.","")))))))</f>
        <v/>
      </c>
      <c r="O30" s="0" t="str">
        <f aca="false">IF($D30="","",IF($D30="Daily",1,IF($D30="Weekly",7,IF($D30="Fortnightly",14,IF($D30="Monthly",30,IF($D30="Quarterly",90,30))))))</f>
        <v/>
      </c>
      <c r="P30" s="0" t="str">
        <f aca="false">IF(AND($L30="Yes",$G30="Only this person",ISNUMBER($O30)),$O30,"")</f>
        <v/>
      </c>
    </row>
    <row r="31" customFormat="false" ht="19.5" hidden="false" customHeight="true" outlineLevel="0" collapsed="false">
      <c r="A31" s="12"/>
      <c r="B31" s="12"/>
      <c r="C31" s="12"/>
      <c r="D31" s="12"/>
      <c r="E31" s="13"/>
      <c r="F31" s="12"/>
      <c r="G31" s="12"/>
      <c r="H31" s="13"/>
      <c r="I31" s="12"/>
      <c r="J31" s="14" t="str">
        <f aca="false">IF($D31="","",IF($D31="Daily",21,IF($D31="Weekly",4.33,IF($D31="Fortnightly",2.17,IF($D31="Monthly",1,IF($D31="Quarterly",0.33,1))))))</f>
        <v/>
      </c>
      <c r="K31" s="15" t="str">
        <f aca="false">IF(OR($E31="",$J31=""),"",ROUND($E31*$J31/60,1))</f>
        <v/>
      </c>
      <c r="L31" s="16" t="str">
        <f aca="false">IF($F31="","",IF(EXACT(TRIM($F31),TRIM($B$5)),"Yes","No"))</f>
        <v/>
      </c>
      <c r="M31" s="15" t="str">
        <f aca="false">IF(OR($K31="",$H31="",$H31=0),"",ROUND($K31*12/$H31,1))</f>
        <v/>
      </c>
      <c r="N31" s="17" t="str">
        <f aca="false">IF($A31="","",IF(AND($G31="Only this person",$I31="Compliance risk"),"One person, and it is a compliance risk.",IF(AND($G31="Only this person",$I31="Money stops"),"One person, and money stops without them.",IF(AND($L31="Yes",ISNUMBER($K31),$K31&gt;Thresholds!$B$8),TEXT($K31,"0.0")&amp;" hours a month of you. That is a job.",IF(AND($G31="Only this person",$C31="Knowledge"),"Undocumented knowledge with one owner.",IF($G31="Only this person","Only one person can do this.",IF(AND($L31="Yes",$C31="Approval"),"You are a queue. This waits for you.","")))))))</f>
        <v/>
      </c>
      <c r="O31" s="0" t="str">
        <f aca="false">IF($D31="","",IF($D31="Daily",1,IF($D31="Weekly",7,IF($D31="Fortnightly",14,IF($D31="Monthly",30,IF($D31="Quarterly",90,30))))))</f>
        <v/>
      </c>
      <c r="P31" s="0" t="str">
        <f aca="false">IF(AND($L31="Yes",$G31="Only this person",ISNUMBER($O31)),$O31,"")</f>
        <v/>
      </c>
    </row>
    <row r="32" customFormat="false" ht="19.5" hidden="false" customHeight="true" outlineLevel="0" collapsed="false">
      <c r="A32" s="12"/>
      <c r="B32" s="12"/>
      <c r="C32" s="12"/>
      <c r="D32" s="12"/>
      <c r="E32" s="13"/>
      <c r="F32" s="12"/>
      <c r="G32" s="12"/>
      <c r="H32" s="13"/>
      <c r="I32" s="12"/>
      <c r="J32" s="14" t="str">
        <f aca="false">IF($D32="","",IF($D32="Daily",21,IF($D32="Weekly",4.33,IF($D32="Fortnightly",2.17,IF($D32="Monthly",1,IF($D32="Quarterly",0.33,1))))))</f>
        <v/>
      </c>
      <c r="K32" s="15" t="str">
        <f aca="false">IF(OR($E32="",$J32=""),"",ROUND($E32*$J32/60,1))</f>
        <v/>
      </c>
      <c r="L32" s="16" t="str">
        <f aca="false">IF($F32="","",IF(EXACT(TRIM($F32),TRIM($B$5)),"Yes","No"))</f>
        <v/>
      </c>
      <c r="M32" s="15" t="str">
        <f aca="false">IF(OR($K32="",$H32="",$H32=0),"",ROUND($K32*12/$H32,1))</f>
        <v/>
      </c>
      <c r="N32" s="17" t="str">
        <f aca="false">IF($A32="","",IF(AND($G32="Only this person",$I32="Compliance risk"),"One person, and it is a compliance risk.",IF(AND($G32="Only this person",$I32="Money stops"),"One person, and money stops without them.",IF(AND($L32="Yes",ISNUMBER($K32),$K32&gt;Thresholds!$B$8),TEXT($K32,"0.0")&amp;" hours a month of you. That is a job.",IF(AND($G32="Only this person",$C32="Knowledge"),"Undocumented knowledge with one owner.",IF($G32="Only this person","Only one person can do this.",IF(AND($L32="Yes",$C32="Approval"),"You are a queue. This waits for you.","")))))))</f>
        <v/>
      </c>
      <c r="O32" s="0" t="str">
        <f aca="false">IF($D32="","",IF($D32="Daily",1,IF($D32="Weekly",7,IF($D32="Fortnightly",14,IF($D32="Monthly",30,IF($D32="Quarterly",90,30))))))</f>
        <v/>
      </c>
      <c r="P32" s="0" t="str">
        <f aca="false">IF(AND($L32="Yes",$G32="Only this person",ISNUMBER($O32)),$O32,"")</f>
        <v/>
      </c>
    </row>
    <row r="33" customFormat="false" ht="19.5" hidden="false" customHeight="true" outlineLevel="0" collapsed="false">
      <c r="A33" s="12"/>
      <c r="B33" s="12"/>
      <c r="C33" s="12"/>
      <c r="D33" s="12"/>
      <c r="E33" s="13"/>
      <c r="F33" s="12"/>
      <c r="G33" s="12"/>
      <c r="H33" s="13"/>
      <c r="I33" s="12"/>
      <c r="J33" s="14" t="str">
        <f aca="false">IF($D33="","",IF($D33="Daily",21,IF($D33="Weekly",4.33,IF($D33="Fortnightly",2.17,IF($D33="Monthly",1,IF($D33="Quarterly",0.33,1))))))</f>
        <v/>
      </c>
      <c r="K33" s="15" t="str">
        <f aca="false">IF(OR($E33="",$J33=""),"",ROUND($E33*$J33/60,1))</f>
        <v/>
      </c>
      <c r="L33" s="16" t="str">
        <f aca="false">IF($F33="","",IF(EXACT(TRIM($F33),TRIM($B$5)),"Yes","No"))</f>
        <v/>
      </c>
      <c r="M33" s="15" t="str">
        <f aca="false">IF(OR($K33="",$H33="",$H33=0),"",ROUND($K33*12/$H33,1))</f>
        <v/>
      </c>
      <c r="N33" s="17" t="str">
        <f aca="false">IF($A33="","",IF(AND($G33="Only this person",$I33="Compliance risk"),"One person, and it is a compliance risk.",IF(AND($G33="Only this person",$I33="Money stops"),"One person, and money stops without them.",IF(AND($L33="Yes",ISNUMBER($K33),$K33&gt;Thresholds!$B$8),TEXT($K33,"0.0")&amp;" hours a month of you. That is a job.",IF(AND($G33="Only this person",$C33="Knowledge"),"Undocumented knowledge with one owner.",IF($G33="Only this person","Only one person can do this.",IF(AND($L33="Yes",$C33="Approval"),"You are a queue. This waits for you.","")))))))</f>
        <v/>
      </c>
      <c r="O33" s="0" t="str">
        <f aca="false">IF($D33="","",IF($D33="Daily",1,IF($D33="Weekly",7,IF($D33="Fortnightly",14,IF($D33="Monthly",30,IF($D33="Quarterly",90,30))))))</f>
        <v/>
      </c>
      <c r="P33" s="0" t="str">
        <f aca="false">IF(AND($L33="Yes",$G33="Only this person",ISNUMBER($O33)),$O33,"")</f>
        <v/>
      </c>
    </row>
    <row r="34" customFormat="false" ht="19.5" hidden="false" customHeight="true" outlineLevel="0" collapsed="false">
      <c r="A34" s="12"/>
      <c r="B34" s="12"/>
      <c r="C34" s="12"/>
      <c r="D34" s="12"/>
      <c r="E34" s="13"/>
      <c r="F34" s="12"/>
      <c r="G34" s="12"/>
      <c r="H34" s="13"/>
      <c r="I34" s="12"/>
      <c r="J34" s="14" t="str">
        <f aca="false">IF($D34="","",IF($D34="Daily",21,IF($D34="Weekly",4.33,IF($D34="Fortnightly",2.17,IF($D34="Monthly",1,IF($D34="Quarterly",0.33,1))))))</f>
        <v/>
      </c>
      <c r="K34" s="15" t="str">
        <f aca="false">IF(OR($E34="",$J34=""),"",ROUND($E34*$J34/60,1))</f>
        <v/>
      </c>
      <c r="L34" s="16" t="str">
        <f aca="false">IF($F34="","",IF(EXACT(TRIM($F34),TRIM($B$5)),"Yes","No"))</f>
        <v/>
      </c>
      <c r="M34" s="15" t="str">
        <f aca="false">IF(OR($K34="",$H34="",$H34=0),"",ROUND($K34*12/$H34,1))</f>
        <v/>
      </c>
      <c r="N34" s="17" t="str">
        <f aca="false">IF($A34="","",IF(AND($G34="Only this person",$I34="Compliance risk"),"One person, and it is a compliance risk.",IF(AND($G34="Only this person",$I34="Money stops"),"One person, and money stops without them.",IF(AND($L34="Yes",ISNUMBER($K34),$K34&gt;Thresholds!$B$8),TEXT($K34,"0.0")&amp;" hours a month of you. That is a job.",IF(AND($G34="Only this person",$C34="Knowledge"),"Undocumented knowledge with one owner.",IF($G34="Only this person","Only one person can do this.",IF(AND($L34="Yes",$C34="Approval"),"You are a queue. This waits for you.","")))))))</f>
        <v/>
      </c>
      <c r="O34" s="0" t="str">
        <f aca="false">IF($D34="","",IF($D34="Daily",1,IF($D34="Weekly",7,IF($D34="Fortnightly",14,IF($D34="Monthly",30,IF($D34="Quarterly",90,30))))))</f>
        <v/>
      </c>
      <c r="P34" s="0" t="str">
        <f aca="false">IF(AND($L34="Yes",$G34="Only this person",ISNUMBER($O34)),$O34,"")</f>
        <v/>
      </c>
    </row>
    <row r="35" customFormat="false" ht="19.5" hidden="false" customHeight="true" outlineLevel="0" collapsed="false">
      <c r="A35" s="12"/>
      <c r="B35" s="12"/>
      <c r="C35" s="12"/>
      <c r="D35" s="12"/>
      <c r="E35" s="13"/>
      <c r="F35" s="12"/>
      <c r="G35" s="12"/>
      <c r="H35" s="13"/>
      <c r="I35" s="12"/>
      <c r="J35" s="14" t="str">
        <f aca="false">IF($D35="","",IF($D35="Daily",21,IF($D35="Weekly",4.33,IF($D35="Fortnightly",2.17,IF($D35="Monthly",1,IF($D35="Quarterly",0.33,1))))))</f>
        <v/>
      </c>
      <c r="K35" s="15" t="str">
        <f aca="false">IF(OR($E35="",$J35=""),"",ROUND($E35*$J35/60,1))</f>
        <v/>
      </c>
      <c r="L35" s="16" t="str">
        <f aca="false">IF($F35="","",IF(EXACT(TRIM($F35),TRIM($B$5)),"Yes","No"))</f>
        <v/>
      </c>
      <c r="M35" s="15" t="str">
        <f aca="false">IF(OR($K35="",$H35="",$H35=0),"",ROUND($K35*12/$H35,1))</f>
        <v/>
      </c>
      <c r="N35" s="17" t="str">
        <f aca="false">IF($A35="","",IF(AND($G35="Only this person",$I35="Compliance risk"),"One person, and it is a compliance risk.",IF(AND($G35="Only this person",$I35="Money stops"),"One person, and money stops without them.",IF(AND($L35="Yes",ISNUMBER($K35),$K35&gt;Thresholds!$B$8),TEXT($K35,"0.0")&amp;" hours a month of you. That is a job.",IF(AND($G35="Only this person",$C35="Knowledge"),"Undocumented knowledge with one owner.",IF($G35="Only this person","Only one person can do this.",IF(AND($L35="Yes",$C35="Approval"),"You are a queue. This waits for you.","")))))))</f>
        <v/>
      </c>
      <c r="O35" s="0" t="str">
        <f aca="false">IF($D35="","",IF($D35="Daily",1,IF($D35="Weekly",7,IF($D35="Fortnightly",14,IF($D35="Monthly",30,IF($D35="Quarterly",90,30))))))</f>
        <v/>
      </c>
      <c r="P35" s="0" t="str">
        <f aca="false">IF(AND($L35="Yes",$G35="Only this person",ISNUMBER($O35)),$O35,"")</f>
        <v/>
      </c>
    </row>
    <row r="36" customFormat="false" ht="19.5" hidden="false" customHeight="true" outlineLevel="0" collapsed="false">
      <c r="A36" s="12"/>
      <c r="B36" s="12"/>
      <c r="C36" s="12"/>
      <c r="D36" s="12"/>
      <c r="E36" s="13"/>
      <c r="F36" s="12"/>
      <c r="G36" s="12"/>
      <c r="H36" s="13"/>
      <c r="I36" s="12"/>
      <c r="J36" s="14" t="str">
        <f aca="false">IF($D36="","",IF($D36="Daily",21,IF($D36="Weekly",4.33,IF($D36="Fortnightly",2.17,IF($D36="Monthly",1,IF($D36="Quarterly",0.33,1))))))</f>
        <v/>
      </c>
      <c r="K36" s="15" t="str">
        <f aca="false">IF(OR($E36="",$J36=""),"",ROUND($E36*$J36/60,1))</f>
        <v/>
      </c>
      <c r="L36" s="16" t="str">
        <f aca="false">IF($F36="","",IF(EXACT(TRIM($F36),TRIM($B$5)),"Yes","No"))</f>
        <v/>
      </c>
      <c r="M36" s="15" t="str">
        <f aca="false">IF(OR($K36="",$H36="",$H36=0),"",ROUND($K36*12/$H36,1))</f>
        <v/>
      </c>
      <c r="N36" s="17" t="str">
        <f aca="false">IF($A36="","",IF(AND($G36="Only this person",$I36="Compliance risk"),"One person, and it is a compliance risk.",IF(AND($G36="Only this person",$I36="Money stops"),"One person, and money stops without them.",IF(AND($L36="Yes",ISNUMBER($K36),$K36&gt;Thresholds!$B$8),TEXT($K36,"0.0")&amp;" hours a month of you. That is a job.",IF(AND($G36="Only this person",$C36="Knowledge"),"Undocumented knowledge with one owner.",IF($G36="Only this person","Only one person can do this.",IF(AND($L36="Yes",$C36="Approval"),"You are a queue. This waits for you.","")))))))</f>
        <v/>
      </c>
      <c r="O36" s="0" t="str">
        <f aca="false">IF($D36="","",IF($D36="Daily",1,IF($D36="Weekly",7,IF($D36="Fortnightly",14,IF($D36="Monthly",30,IF($D36="Quarterly",90,30))))))</f>
        <v/>
      </c>
      <c r="P36" s="0" t="str">
        <f aca="false">IF(AND($L36="Yes",$G36="Only this person",ISNUMBER($O36)),$O36,"")</f>
        <v/>
      </c>
    </row>
    <row r="37" customFormat="false" ht="19.5" hidden="false" customHeight="true" outlineLevel="0" collapsed="false">
      <c r="A37" s="12"/>
      <c r="B37" s="12"/>
      <c r="C37" s="12"/>
      <c r="D37" s="12"/>
      <c r="E37" s="13"/>
      <c r="F37" s="12"/>
      <c r="G37" s="12"/>
      <c r="H37" s="13"/>
      <c r="I37" s="12"/>
      <c r="J37" s="14" t="str">
        <f aca="false">IF($D37="","",IF($D37="Daily",21,IF($D37="Weekly",4.33,IF($D37="Fortnightly",2.17,IF($D37="Monthly",1,IF($D37="Quarterly",0.33,1))))))</f>
        <v/>
      </c>
      <c r="K37" s="15" t="str">
        <f aca="false">IF(OR($E37="",$J37=""),"",ROUND($E37*$J37/60,1))</f>
        <v/>
      </c>
      <c r="L37" s="16" t="str">
        <f aca="false">IF($F37="","",IF(EXACT(TRIM($F37),TRIM($B$5)),"Yes","No"))</f>
        <v/>
      </c>
      <c r="M37" s="15" t="str">
        <f aca="false">IF(OR($K37="",$H37="",$H37=0),"",ROUND($K37*12/$H37,1))</f>
        <v/>
      </c>
      <c r="N37" s="17" t="str">
        <f aca="false">IF($A37="","",IF(AND($G37="Only this person",$I37="Compliance risk"),"One person, and it is a compliance risk.",IF(AND($G37="Only this person",$I37="Money stops"),"One person, and money stops without them.",IF(AND($L37="Yes",ISNUMBER($K37),$K37&gt;Thresholds!$B$8),TEXT($K37,"0.0")&amp;" hours a month of you. That is a job.",IF(AND($G37="Only this person",$C37="Knowledge"),"Undocumented knowledge with one owner.",IF($G37="Only this person","Only one person can do this.",IF(AND($L37="Yes",$C37="Approval"),"You are a queue. This waits for you.","")))))))</f>
        <v/>
      </c>
      <c r="O37" s="0" t="str">
        <f aca="false">IF($D37="","",IF($D37="Daily",1,IF($D37="Weekly",7,IF($D37="Fortnightly",14,IF($D37="Monthly",30,IF($D37="Quarterly",90,30))))))</f>
        <v/>
      </c>
      <c r="P37" s="0" t="str">
        <f aca="false">IF(AND($L37="Yes",$G37="Only this person",ISNUMBER($O37)),$O37,"")</f>
        <v/>
      </c>
    </row>
    <row r="38" customFormat="false" ht="19.5" hidden="false" customHeight="true" outlineLevel="0" collapsed="false">
      <c r="A38" s="12"/>
      <c r="B38" s="12"/>
      <c r="C38" s="12"/>
      <c r="D38" s="12"/>
      <c r="E38" s="13"/>
      <c r="F38" s="12"/>
      <c r="G38" s="12"/>
      <c r="H38" s="13"/>
      <c r="I38" s="12"/>
      <c r="J38" s="14" t="str">
        <f aca="false">IF($D38="","",IF($D38="Daily",21,IF($D38="Weekly",4.33,IF($D38="Fortnightly",2.17,IF($D38="Monthly",1,IF($D38="Quarterly",0.33,1))))))</f>
        <v/>
      </c>
      <c r="K38" s="15" t="str">
        <f aca="false">IF(OR($E38="",$J38=""),"",ROUND($E38*$J38/60,1))</f>
        <v/>
      </c>
      <c r="L38" s="16" t="str">
        <f aca="false">IF($F38="","",IF(EXACT(TRIM($F38),TRIM($B$5)),"Yes","No"))</f>
        <v/>
      </c>
      <c r="M38" s="15" t="str">
        <f aca="false">IF(OR($K38="",$H38="",$H38=0),"",ROUND($K38*12/$H38,1))</f>
        <v/>
      </c>
      <c r="N38" s="17" t="str">
        <f aca="false">IF($A38="","",IF(AND($G38="Only this person",$I38="Compliance risk"),"One person, and it is a compliance risk.",IF(AND($G38="Only this person",$I38="Money stops"),"One person, and money stops without them.",IF(AND($L38="Yes",ISNUMBER($K38),$K38&gt;Thresholds!$B$8),TEXT($K38,"0.0")&amp;" hours a month of you. That is a job.",IF(AND($G38="Only this person",$C38="Knowledge"),"Undocumented knowledge with one owner.",IF($G38="Only this person","Only one person can do this.",IF(AND($L38="Yes",$C38="Approval"),"You are a queue. This waits for you.","")))))))</f>
        <v/>
      </c>
      <c r="O38" s="0" t="str">
        <f aca="false">IF($D38="","",IF($D38="Daily",1,IF($D38="Weekly",7,IF($D38="Fortnightly",14,IF($D38="Monthly",30,IF($D38="Quarterly",90,30))))))</f>
        <v/>
      </c>
      <c r="P38" s="0" t="str">
        <f aca="false">IF(AND($L38="Yes",$G38="Only this person",ISNUMBER($O38)),$O38,"")</f>
        <v/>
      </c>
    </row>
    <row r="39" customFormat="false" ht="19.5" hidden="false" customHeight="true" outlineLevel="0" collapsed="false">
      <c r="A39" s="12"/>
      <c r="B39" s="12"/>
      <c r="C39" s="12"/>
      <c r="D39" s="12"/>
      <c r="E39" s="13"/>
      <c r="F39" s="12"/>
      <c r="G39" s="12"/>
      <c r="H39" s="13"/>
      <c r="I39" s="12"/>
      <c r="J39" s="14" t="str">
        <f aca="false">IF($D39="","",IF($D39="Daily",21,IF($D39="Weekly",4.33,IF($D39="Fortnightly",2.17,IF($D39="Monthly",1,IF($D39="Quarterly",0.33,1))))))</f>
        <v/>
      </c>
      <c r="K39" s="15" t="str">
        <f aca="false">IF(OR($E39="",$J39=""),"",ROUND($E39*$J39/60,1))</f>
        <v/>
      </c>
      <c r="L39" s="16" t="str">
        <f aca="false">IF($F39="","",IF(EXACT(TRIM($F39),TRIM($B$5)),"Yes","No"))</f>
        <v/>
      </c>
      <c r="M39" s="15" t="str">
        <f aca="false">IF(OR($K39="",$H39="",$H39=0),"",ROUND($K39*12/$H39,1))</f>
        <v/>
      </c>
      <c r="N39" s="17" t="str">
        <f aca="false">IF($A39="","",IF(AND($G39="Only this person",$I39="Compliance risk"),"One person, and it is a compliance risk.",IF(AND($G39="Only this person",$I39="Money stops"),"One person, and money stops without them.",IF(AND($L39="Yes",ISNUMBER($K39),$K39&gt;Thresholds!$B$8),TEXT($K39,"0.0")&amp;" hours a month of you. That is a job.",IF(AND($G39="Only this person",$C39="Knowledge"),"Undocumented knowledge with one owner.",IF($G39="Only this person","Only one person can do this.",IF(AND($L39="Yes",$C39="Approval"),"You are a queue. This waits for you.","")))))))</f>
        <v/>
      </c>
      <c r="O39" s="0" t="str">
        <f aca="false">IF($D39="","",IF($D39="Daily",1,IF($D39="Weekly",7,IF($D39="Fortnightly",14,IF($D39="Monthly",30,IF($D39="Quarterly",90,30))))))</f>
        <v/>
      </c>
      <c r="P39" s="0" t="str">
        <f aca="false">IF(AND($L39="Yes",$G39="Only this person",ISNUMBER($O39)),$O39,"")</f>
        <v/>
      </c>
    </row>
    <row r="40" customFormat="false" ht="19.5" hidden="false" customHeight="true" outlineLevel="0" collapsed="false">
      <c r="A40" s="12"/>
      <c r="B40" s="12"/>
      <c r="C40" s="12"/>
      <c r="D40" s="12"/>
      <c r="E40" s="13"/>
      <c r="F40" s="12"/>
      <c r="G40" s="12"/>
      <c r="H40" s="13"/>
      <c r="I40" s="12"/>
      <c r="J40" s="14" t="str">
        <f aca="false">IF($D40="","",IF($D40="Daily",21,IF($D40="Weekly",4.33,IF($D40="Fortnightly",2.17,IF($D40="Monthly",1,IF($D40="Quarterly",0.33,1))))))</f>
        <v/>
      </c>
      <c r="K40" s="15" t="str">
        <f aca="false">IF(OR($E40="",$J40=""),"",ROUND($E40*$J40/60,1))</f>
        <v/>
      </c>
      <c r="L40" s="16" t="str">
        <f aca="false">IF($F40="","",IF(EXACT(TRIM($F40),TRIM($B$5)),"Yes","No"))</f>
        <v/>
      </c>
      <c r="M40" s="15" t="str">
        <f aca="false">IF(OR($K40="",$H40="",$H40=0),"",ROUND($K40*12/$H40,1))</f>
        <v/>
      </c>
      <c r="N40" s="17" t="str">
        <f aca="false">IF($A40="","",IF(AND($G40="Only this person",$I40="Compliance risk"),"One person, and it is a compliance risk.",IF(AND($G40="Only this person",$I40="Money stops"),"One person, and money stops without them.",IF(AND($L40="Yes",ISNUMBER($K40),$K40&gt;Thresholds!$B$8),TEXT($K40,"0.0")&amp;" hours a month of you. That is a job.",IF(AND($G40="Only this person",$C40="Knowledge"),"Undocumented knowledge with one owner.",IF($G40="Only this person","Only one person can do this.",IF(AND($L40="Yes",$C40="Approval"),"You are a queue. This waits for you.","")))))))</f>
        <v/>
      </c>
      <c r="O40" s="0" t="str">
        <f aca="false">IF($D40="","",IF($D40="Daily",1,IF($D40="Weekly",7,IF($D40="Fortnightly",14,IF($D40="Monthly",30,IF($D40="Quarterly",90,30))))))</f>
        <v/>
      </c>
      <c r="P40" s="0" t="str">
        <f aca="false">IF(AND($L40="Yes",$G40="Only this person",ISNUMBER($O40)),$O40,"")</f>
        <v/>
      </c>
    </row>
    <row r="41" customFormat="false" ht="19.5" hidden="false" customHeight="true" outlineLevel="0" collapsed="false">
      <c r="A41" s="12"/>
      <c r="B41" s="12"/>
      <c r="C41" s="12"/>
      <c r="D41" s="12"/>
      <c r="E41" s="13"/>
      <c r="F41" s="12"/>
      <c r="G41" s="12"/>
      <c r="H41" s="13"/>
      <c r="I41" s="12"/>
      <c r="J41" s="14" t="str">
        <f aca="false">IF($D41="","",IF($D41="Daily",21,IF($D41="Weekly",4.33,IF($D41="Fortnightly",2.17,IF($D41="Monthly",1,IF($D41="Quarterly",0.33,1))))))</f>
        <v/>
      </c>
      <c r="K41" s="15" t="str">
        <f aca="false">IF(OR($E41="",$J41=""),"",ROUND($E41*$J41/60,1))</f>
        <v/>
      </c>
      <c r="L41" s="16" t="str">
        <f aca="false">IF($F41="","",IF(EXACT(TRIM($F41),TRIM($B$5)),"Yes","No"))</f>
        <v/>
      </c>
      <c r="M41" s="15" t="str">
        <f aca="false">IF(OR($K41="",$H41="",$H41=0),"",ROUND($K41*12/$H41,1))</f>
        <v/>
      </c>
      <c r="N41" s="17" t="str">
        <f aca="false">IF($A41="","",IF(AND($G41="Only this person",$I41="Compliance risk"),"One person, and it is a compliance risk.",IF(AND($G41="Only this person",$I41="Money stops"),"One person, and money stops without them.",IF(AND($L41="Yes",ISNUMBER($K41),$K41&gt;Thresholds!$B$8),TEXT($K41,"0.0")&amp;" hours a month of you. That is a job.",IF(AND($G41="Only this person",$C41="Knowledge"),"Undocumented knowledge with one owner.",IF($G41="Only this person","Only one person can do this.",IF(AND($L41="Yes",$C41="Approval"),"You are a queue. This waits for you.","")))))))</f>
        <v/>
      </c>
      <c r="O41" s="0" t="str">
        <f aca="false">IF($D41="","",IF($D41="Daily",1,IF($D41="Weekly",7,IF($D41="Fortnightly",14,IF($D41="Monthly",30,IF($D41="Quarterly",90,30))))))</f>
        <v/>
      </c>
      <c r="P41" s="0" t="str">
        <f aca="false">IF(AND($L41="Yes",$G41="Only this person",ISNUMBER($O41)),$O41,"")</f>
        <v/>
      </c>
    </row>
    <row r="42" customFormat="false" ht="19.5" hidden="false" customHeight="true" outlineLevel="0" collapsed="false">
      <c r="A42" s="12"/>
      <c r="B42" s="12"/>
      <c r="C42" s="12"/>
      <c r="D42" s="12"/>
      <c r="E42" s="13"/>
      <c r="F42" s="12"/>
      <c r="G42" s="12"/>
      <c r="H42" s="13"/>
      <c r="I42" s="12"/>
      <c r="J42" s="14" t="str">
        <f aca="false">IF($D42="","",IF($D42="Daily",21,IF($D42="Weekly",4.33,IF($D42="Fortnightly",2.17,IF($D42="Monthly",1,IF($D42="Quarterly",0.33,1))))))</f>
        <v/>
      </c>
      <c r="K42" s="15" t="str">
        <f aca="false">IF(OR($E42="",$J42=""),"",ROUND($E42*$J42/60,1))</f>
        <v/>
      </c>
      <c r="L42" s="16" t="str">
        <f aca="false">IF($F42="","",IF(EXACT(TRIM($F42),TRIM($B$5)),"Yes","No"))</f>
        <v/>
      </c>
      <c r="M42" s="15" t="str">
        <f aca="false">IF(OR($K42="",$H42="",$H42=0),"",ROUND($K42*12/$H42,1))</f>
        <v/>
      </c>
      <c r="N42" s="17" t="str">
        <f aca="false">IF($A42="","",IF(AND($G42="Only this person",$I42="Compliance risk"),"One person, and it is a compliance risk.",IF(AND($G42="Only this person",$I42="Money stops"),"One person, and money stops without them.",IF(AND($L42="Yes",ISNUMBER($K42),$K42&gt;Thresholds!$B$8),TEXT($K42,"0.0")&amp;" hours a month of you. That is a job.",IF(AND($G42="Only this person",$C42="Knowledge"),"Undocumented knowledge with one owner.",IF($G42="Only this person","Only one person can do this.",IF(AND($L42="Yes",$C42="Approval"),"You are a queue. This waits for you.","")))))))</f>
        <v/>
      </c>
      <c r="O42" s="0" t="str">
        <f aca="false">IF($D42="","",IF($D42="Daily",1,IF($D42="Weekly",7,IF($D42="Fortnightly",14,IF($D42="Monthly",30,IF($D42="Quarterly",90,30))))))</f>
        <v/>
      </c>
      <c r="P42" s="0" t="str">
        <f aca="false">IF(AND($L42="Yes",$G42="Only this person",ISNUMBER($O42)),$O42,"")</f>
        <v/>
      </c>
    </row>
    <row r="43" customFormat="false" ht="19.5" hidden="false" customHeight="true" outlineLevel="0" collapsed="false">
      <c r="A43" s="12"/>
      <c r="B43" s="12"/>
      <c r="C43" s="12"/>
      <c r="D43" s="12"/>
      <c r="E43" s="13"/>
      <c r="F43" s="12"/>
      <c r="G43" s="12"/>
      <c r="H43" s="13"/>
      <c r="I43" s="12"/>
      <c r="J43" s="14" t="str">
        <f aca="false">IF($D43="","",IF($D43="Daily",21,IF($D43="Weekly",4.33,IF($D43="Fortnightly",2.17,IF($D43="Monthly",1,IF($D43="Quarterly",0.33,1))))))</f>
        <v/>
      </c>
      <c r="K43" s="15" t="str">
        <f aca="false">IF(OR($E43="",$J43=""),"",ROUND($E43*$J43/60,1))</f>
        <v/>
      </c>
      <c r="L43" s="16" t="str">
        <f aca="false">IF($F43="","",IF(EXACT(TRIM($F43),TRIM($B$5)),"Yes","No"))</f>
        <v/>
      </c>
      <c r="M43" s="15" t="str">
        <f aca="false">IF(OR($K43="",$H43="",$H43=0),"",ROUND($K43*12/$H43,1))</f>
        <v/>
      </c>
      <c r="N43" s="17" t="str">
        <f aca="false">IF($A43="","",IF(AND($G43="Only this person",$I43="Compliance risk"),"One person, and it is a compliance risk.",IF(AND($G43="Only this person",$I43="Money stops"),"One person, and money stops without them.",IF(AND($L43="Yes",ISNUMBER($K43),$K43&gt;Thresholds!$B$8),TEXT($K43,"0.0")&amp;" hours a month of you. That is a job.",IF(AND($G43="Only this person",$C43="Knowledge"),"Undocumented knowledge with one owner.",IF($G43="Only this person","Only one person can do this.",IF(AND($L43="Yes",$C43="Approval"),"You are a queue. This waits for you.","")))))))</f>
        <v/>
      </c>
      <c r="O43" s="0" t="str">
        <f aca="false">IF($D43="","",IF($D43="Daily",1,IF($D43="Weekly",7,IF($D43="Fortnightly",14,IF($D43="Monthly",30,IF($D43="Quarterly",90,30))))))</f>
        <v/>
      </c>
      <c r="P43" s="0" t="str">
        <f aca="false">IF(AND($L43="Yes",$G43="Only this person",ISNUMBER($O43)),$O43,"")</f>
        <v/>
      </c>
    </row>
    <row r="44" customFormat="false" ht="19.5" hidden="false" customHeight="true" outlineLevel="0" collapsed="false">
      <c r="A44" s="12"/>
      <c r="B44" s="12"/>
      <c r="C44" s="12"/>
      <c r="D44" s="12"/>
      <c r="E44" s="13"/>
      <c r="F44" s="12"/>
      <c r="G44" s="12"/>
      <c r="H44" s="13"/>
      <c r="I44" s="12"/>
      <c r="J44" s="14" t="str">
        <f aca="false">IF($D44="","",IF($D44="Daily",21,IF($D44="Weekly",4.33,IF($D44="Fortnightly",2.17,IF($D44="Monthly",1,IF($D44="Quarterly",0.33,1))))))</f>
        <v/>
      </c>
      <c r="K44" s="15" t="str">
        <f aca="false">IF(OR($E44="",$J44=""),"",ROUND($E44*$J44/60,1))</f>
        <v/>
      </c>
      <c r="L44" s="16" t="str">
        <f aca="false">IF($F44="","",IF(EXACT(TRIM($F44),TRIM($B$5)),"Yes","No"))</f>
        <v/>
      </c>
      <c r="M44" s="15" t="str">
        <f aca="false">IF(OR($K44="",$H44="",$H44=0),"",ROUND($K44*12/$H44,1))</f>
        <v/>
      </c>
      <c r="N44" s="17" t="str">
        <f aca="false">IF($A44="","",IF(AND($G44="Only this person",$I44="Compliance risk"),"One person, and it is a compliance risk.",IF(AND($G44="Only this person",$I44="Money stops"),"One person, and money stops without them.",IF(AND($L44="Yes",ISNUMBER($K44),$K44&gt;Thresholds!$B$8),TEXT($K44,"0.0")&amp;" hours a month of you. That is a job.",IF(AND($G44="Only this person",$C44="Knowledge"),"Undocumented knowledge with one owner.",IF($G44="Only this person","Only one person can do this.",IF(AND($L44="Yes",$C44="Approval"),"You are a queue. This waits for you.","")))))))</f>
        <v/>
      </c>
      <c r="O44" s="0" t="str">
        <f aca="false">IF($D44="","",IF($D44="Daily",1,IF($D44="Weekly",7,IF($D44="Fortnightly",14,IF($D44="Monthly",30,IF($D44="Quarterly",90,30))))))</f>
        <v/>
      </c>
      <c r="P44" s="0" t="str">
        <f aca="false">IF(AND($L44="Yes",$G44="Only this person",ISNUMBER($O44)),$O44,"")</f>
        <v/>
      </c>
    </row>
    <row r="45" customFormat="false" ht="19.5" hidden="false" customHeight="true" outlineLevel="0" collapsed="false">
      <c r="A45" s="12"/>
      <c r="B45" s="12"/>
      <c r="C45" s="12"/>
      <c r="D45" s="12"/>
      <c r="E45" s="13"/>
      <c r="F45" s="12"/>
      <c r="G45" s="12"/>
      <c r="H45" s="13"/>
      <c r="I45" s="12"/>
      <c r="J45" s="14" t="str">
        <f aca="false">IF($D45="","",IF($D45="Daily",21,IF($D45="Weekly",4.33,IF($D45="Fortnightly",2.17,IF($D45="Monthly",1,IF($D45="Quarterly",0.33,1))))))</f>
        <v/>
      </c>
      <c r="K45" s="15" t="str">
        <f aca="false">IF(OR($E45="",$J45=""),"",ROUND($E45*$J45/60,1))</f>
        <v/>
      </c>
      <c r="L45" s="16" t="str">
        <f aca="false">IF($F45="","",IF(EXACT(TRIM($F45),TRIM($B$5)),"Yes","No"))</f>
        <v/>
      </c>
      <c r="M45" s="15" t="str">
        <f aca="false">IF(OR($K45="",$H45="",$H45=0),"",ROUND($K45*12/$H45,1))</f>
        <v/>
      </c>
      <c r="N45" s="17" t="str">
        <f aca="false">IF($A45="","",IF(AND($G45="Only this person",$I45="Compliance risk"),"One person, and it is a compliance risk.",IF(AND($G45="Only this person",$I45="Money stops"),"One person, and money stops without them.",IF(AND($L45="Yes",ISNUMBER($K45),$K45&gt;Thresholds!$B$8),TEXT($K45,"0.0")&amp;" hours a month of you. That is a job.",IF(AND($G45="Only this person",$C45="Knowledge"),"Undocumented knowledge with one owner.",IF($G45="Only this person","Only one person can do this.",IF(AND($L45="Yes",$C45="Approval"),"You are a queue. This waits for you.","")))))))</f>
        <v/>
      </c>
      <c r="O45" s="0" t="str">
        <f aca="false">IF($D45="","",IF($D45="Daily",1,IF($D45="Weekly",7,IF($D45="Fortnightly",14,IF($D45="Monthly",30,IF($D45="Quarterly",90,30))))))</f>
        <v/>
      </c>
      <c r="P45" s="0" t="str">
        <f aca="false">IF(AND($L45="Yes",$G45="Only this person",ISNUMBER($O45)),$O45,"")</f>
        <v/>
      </c>
    </row>
    <row r="46" customFormat="false" ht="19.5" hidden="false" customHeight="true" outlineLevel="0" collapsed="false">
      <c r="A46" s="12"/>
      <c r="B46" s="12"/>
      <c r="C46" s="12"/>
      <c r="D46" s="12"/>
      <c r="E46" s="13"/>
      <c r="F46" s="12"/>
      <c r="G46" s="12"/>
      <c r="H46" s="13"/>
      <c r="I46" s="12"/>
      <c r="J46" s="14" t="str">
        <f aca="false">IF($D46="","",IF($D46="Daily",21,IF($D46="Weekly",4.33,IF($D46="Fortnightly",2.17,IF($D46="Monthly",1,IF($D46="Quarterly",0.33,1))))))</f>
        <v/>
      </c>
      <c r="K46" s="15" t="str">
        <f aca="false">IF(OR($E46="",$J46=""),"",ROUND($E46*$J46/60,1))</f>
        <v/>
      </c>
      <c r="L46" s="16" t="str">
        <f aca="false">IF($F46="","",IF(EXACT(TRIM($F46),TRIM($B$5)),"Yes","No"))</f>
        <v/>
      </c>
      <c r="M46" s="15" t="str">
        <f aca="false">IF(OR($K46="",$H46="",$H46=0),"",ROUND($K46*12/$H46,1))</f>
        <v/>
      </c>
      <c r="N46" s="17" t="str">
        <f aca="false">IF($A46="","",IF(AND($G46="Only this person",$I46="Compliance risk"),"One person, and it is a compliance risk.",IF(AND($G46="Only this person",$I46="Money stops"),"One person, and money stops without them.",IF(AND($L46="Yes",ISNUMBER($K46),$K46&gt;Thresholds!$B$8),TEXT($K46,"0.0")&amp;" hours a month of you. That is a job.",IF(AND($G46="Only this person",$C46="Knowledge"),"Undocumented knowledge with one owner.",IF($G46="Only this person","Only one person can do this.",IF(AND($L46="Yes",$C46="Approval"),"You are a queue. This waits for you.","")))))))</f>
        <v/>
      </c>
      <c r="O46" s="0" t="str">
        <f aca="false">IF($D46="","",IF($D46="Daily",1,IF($D46="Weekly",7,IF($D46="Fortnightly",14,IF($D46="Monthly",30,IF($D46="Quarterly",90,30))))))</f>
        <v/>
      </c>
      <c r="P46" s="0" t="str">
        <f aca="false">IF(AND($L46="Yes",$G46="Only this person",ISNUMBER($O46)),$O46,"")</f>
        <v/>
      </c>
    </row>
    <row r="47" customFormat="false" ht="19.5" hidden="false" customHeight="true" outlineLevel="0" collapsed="false">
      <c r="A47" s="12"/>
      <c r="B47" s="12"/>
      <c r="C47" s="12"/>
      <c r="D47" s="12"/>
      <c r="E47" s="13"/>
      <c r="F47" s="12"/>
      <c r="G47" s="12"/>
      <c r="H47" s="13"/>
      <c r="I47" s="12"/>
      <c r="J47" s="14" t="str">
        <f aca="false">IF($D47="","",IF($D47="Daily",21,IF($D47="Weekly",4.33,IF($D47="Fortnightly",2.17,IF($D47="Monthly",1,IF($D47="Quarterly",0.33,1))))))</f>
        <v/>
      </c>
      <c r="K47" s="15" t="str">
        <f aca="false">IF(OR($E47="",$J47=""),"",ROUND($E47*$J47/60,1))</f>
        <v/>
      </c>
      <c r="L47" s="16" t="str">
        <f aca="false">IF($F47="","",IF(EXACT(TRIM($F47),TRIM($B$5)),"Yes","No"))</f>
        <v/>
      </c>
      <c r="M47" s="15" t="str">
        <f aca="false">IF(OR($K47="",$H47="",$H47=0),"",ROUND($K47*12/$H47,1))</f>
        <v/>
      </c>
      <c r="N47" s="17" t="str">
        <f aca="false">IF($A47="","",IF(AND($G47="Only this person",$I47="Compliance risk"),"One person, and it is a compliance risk.",IF(AND($G47="Only this person",$I47="Money stops"),"One person, and money stops without them.",IF(AND($L47="Yes",ISNUMBER($K47),$K47&gt;Thresholds!$B$8),TEXT($K47,"0.0")&amp;" hours a month of you. That is a job.",IF(AND($G47="Only this person",$C47="Knowledge"),"Undocumented knowledge with one owner.",IF($G47="Only this person","Only one person can do this.",IF(AND($L47="Yes",$C47="Approval"),"You are a queue. This waits for you.","")))))))</f>
        <v/>
      </c>
      <c r="O47" s="0" t="str">
        <f aca="false">IF($D47="","",IF($D47="Daily",1,IF($D47="Weekly",7,IF($D47="Fortnightly",14,IF($D47="Monthly",30,IF($D47="Quarterly",90,30))))))</f>
        <v/>
      </c>
      <c r="P47" s="0" t="str">
        <f aca="false">IF(AND($L47="Yes",$G47="Only this person",ISNUMBER($O47)),$O47,"")</f>
        <v/>
      </c>
    </row>
    <row r="48" customFormat="false" ht="19.5" hidden="false" customHeight="true" outlineLevel="0" collapsed="false">
      <c r="A48" s="12"/>
      <c r="B48" s="12"/>
      <c r="C48" s="12"/>
      <c r="D48" s="12"/>
      <c r="E48" s="13"/>
      <c r="F48" s="12"/>
      <c r="G48" s="12"/>
      <c r="H48" s="13"/>
      <c r="I48" s="12"/>
      <c r="J48" s="14" t="str">
        <f aca="false">IF($D48="","",IF($D48="Daily",21,IF($D48="Weekly",4.33,IF($D48="Fortnightly",2.17,IF($D48="Monthly",1,IF($D48="Quarterly",0.33,1))))))</f>
        <v/>
      </c>
      <c r="K48" s="15" t="str">
        <f aca="false">IF(OR($E48="",$J48=""),"",ROUND($E48*$J48/60,1))</f>
        <v/>
      </c>
      <c r="L48" s="16" t="str">
        <f aca="false">IF($F48="","",IF(EXACT(TRIM($F48),TRIM($B$5)),"Yes","No"))</f>
        <v/>
      </c>
      <c r="M48" s="15" t="str">
        <f aca="false">IF(OR($K48="",$H48="",$H48=0),"",ROUND($K48*12/$H48,1))</f>
        <v/>
      </c>
      <c r="N48" s="17" t="str">
        <f aca="false">IF($A48="","",IF(AND($G48="Only this person",$I48="Compliance risk"),"One person, and it is a compliance risk.",IF(AND($G48="Only this person",$I48="Money stops"),"One person, and money stops without them.",IF(AND($L48="Yes",ISNUMBER($K48),$K48&gt;Thresholds!$B$8),TEXT($K48,"0.0")&amp;" hours a month of you. That is a job.",IF(AND($G48="Only this person",$C48="Knowledge"),"Undocumented knowledge with one owner.",IF($G48="Only this person","Only one person can do this.",IF(AND($L48="Yes",$C48="Approval"),"You are a queue. This waits for you.","")))))))</f>
        <v/>
      </c>
      <c r="O48" s="0" t="str">
        <f aca="false">IF($D48="","",IF($D48="Daily",1,IF($D48="Weekly",7,IF($D48="Fortnightly",14,IF($D48="Monthly",30,IF($D48="Quarterly",90,30))))))</f>
        <v/>
      </c>
      <c r="P48" s="0" t="str">
        <f aca="false">IF(AND($L48="Yes",$G48="Only this person",ISNUMBER($O48)),$O48,"")</f>
        <v/>
      </c>
    </row>
    <row r="49" customFormat="false" ht="19.5" hidden="false" customHeight="true" outlineLevel="0" collapsed="false">
      <c r="A49" s="12"/>
      <c r="B49" s="12"/>
      <c r="C49" s="12"/>
      <c r="D49" s="12"/>
      <c r="E49" s="13"/>
      <c r="F49" s="12"/>
      <c r="G49" s="12"/>
      <c r="H49" s="13"/>
      <c r="I49" s="12"/>
      <c r="J49" s="14" t="str">
        <f aca="false">IF($D49="","",IF($D49="Daily",21,IF($D49="Weekly",4.33,IF($D49="Fortnightly",2.17,IF($D49="Monthly",1,IF($D49="Quarterly",0.33,1))))))</f>
        <v/>
      </c>
      <c r="K49" s="15" t="str">
        <f aca="false">IF(OR($E49="",$J49=""),"",ROUND($E49*$J49/60,1))</f>
        <v/>
      </c>
      <c r="L49" s="16" t="str">
        <f aca="false">IF($F49="","",IF(EXACT(TRIM($F49),TRIM($B$5)),"Yes","No"))</f>
        <v/>
      </c>
      <c r="M49" s="15" t="str">
        <f aca="false">IF(OR($K49="",$H49="",$H49=0),"",ROUND($K49*12/$H49,1))</f>
        <v/>
      </c>
      <c r="N49" s="17" t="str">
        <f aca="false">IF($A49="","",IF(AND($G49="Only this person",$I49="Compliance risk"),"One person, and it is a compliance risk.",IF(AND($G49="Only this person",$I49="Money stops"),"One person, and money stops without them.",IF(AND($L49="Yes",ISNUMBER($K49),$K49&gt;Thresholds!$B$8),TEXT($K49,"0.0")&amp;" hours a month of you. That is a job.",IF(AND($G49="Only this person",$C49="Knowledge"),"Undocumented knowledge with one owner.",IF($G49="Only this person","Only one person can do this.",IF(AND($L49="Yes",$C49="Approval"),"You are a queue. This waits for you.","")))))))</f>
        <v/>
      </c>
      <c r="O49" s="0" t="str">
        <f aca="false">IF($D49="","",IF($D49="Daily",1,IF($D49="Weekly",7,IF($D49="Fortnightly",14,IF($D49="Monthly",30,IF($D49="Quarterly",90,30))))))</f>
        <v/>
      </c>
      <c r="P49" s="0" t="str">
        <f aca="false">IF(AND($L49="Yes",$G49="Only this person",ISNUMBER($O49)),$O49,"")</f>
        <v/>
      </c>
    </row>
    <row r="50" customFormat="false" ht="19.5" hidden="false" customHeight="true" outlineLevel="0" collapsed="false">
      <c r="A50" s="12"/>
      <c r="B50" s="12"/>
      <c r="C50" s="12"/>
      <c r="D50" s="12"/>
      <c r="E50" s="13"/>
      <c r="F50" s="12"/>
      <c r="G50" s="12"/>
      <c r="H50" s="13"/>
      <c r="I50" s="12"/>
      <c r="J50" s="14" t="str">
        <f aca="false">IF($D50="","",IF($D50="Daily",21,IF($D50="Weekly",4.33,IF($D50="Fortnightly",2.17,IF($D50="Monthly",1,IF($D50="Quarterly",0.33,1))))))</f>
        <v/>
      </c>
      <c r="K50" s="15" t="str">
        <f aca="false">IF(OR($E50="",$J50=""),"",ROUND($E50*$J50/60,1))</f>
        <v/>
      </c>
      <c r="L50" s="16" t="str">
        <f aca="false">IF($F50="","",IF(EXACT(TRIM($F50),TRIM($B$5)),"Yes","No"))</f>
        <v/>
      </c>
      <c r="M50" s="15" t="str">
        <f aca="false">IF(OR($K50="",$H50="",$H50=0),"",ROUND($K50*12/$H50,1))</f>
        <v/>
      </c>
      <c r="N50" s="17" t="str">
        <f aca="false">IF($A50="","",IF(AND($G50="Only this person",$I50="Compliance risk"),"One person, and it is a compliance risk.",IF(AND($G50="Only this person",$I50="Money stops"),"One person, and money stops without them.",IF(AND($L50="Yes",ISNUMBER($K50),$K50&gt;Thresholds!$B$8),TEXT($K50,"0.0")&amp;" hours a month of you. That is a job.",IF(AND($G50="Only this person",$C50="Knowledge"),"Undocumented knowledge with one owner.",IF($G50="Only this person","Only one person can do this.",IF(AND($L50="Yes",$C50="Approval"),"You are a queue. This waits for you.","")))))))</f>
        <v/>
      </c>
      <c r="O50" s="0" t="str">
        <f aca="false">IF($D50="","",IF($D50="Daily",1,IF($D50="Weekly",7,IF($D50="Fortnightly",14,IF($D50="Monthly",30,IF($D50="Quarterly",90,30))))))</f>
        <v/>
      </c>
      <c r="P50" s="0" t="str">
        <f aca="false">IF(AND($L50="Yes",$G50="Only this person",ISNUMBER($O50)),$O50,"")</f>
        <v/>
      </c>
    </row>
    <row r="51" customFormat="false" ht="19.5" hidden="false" customHeight="true" outlineLevel="0" collapsed="false">
      <c r="A51" s="12"/>
      <c r="B51" s="12"/>
      <c r="C51" s="12"/>
      <c r="D51" s="12"/>
      <c r="E51" s="13"/>
      <c r="F51" s="12"/>
      <c r="G51" s="12"/>
      <c r="H51" s="13"/>
      <c r="I51" s="12"/>
      <c r="J51" s="14" t="str">
        <f aca="false">IF($D51="","",IF($D51="Daily",21,IF($D51="Weekly",4.33,IF($D51="Fortnightly",2.17,IF($D51="Monthly",1,IF($D51="Quarterly",0.33,1))))))</f>
        <v/>
      </c>
      <c r="K51" s="15" t="str">
        <f aca="false">IF(OR($E51="",$J51=""),"",ROUND($E51*$J51/60,1))</f>
        <v/>
      </c>
      <c r="L51" s="16" t="str">
        <f aca="false">IF($F51="","",IF(EXACT(TRIM($F51),TRIM($B$5)),"Yes","No"))</f>
        <v/>
      </c>
      <c r="M51" s="15" t="str">
        <f aca="false">IF(OR($K51="",$H51="",$H51=0),"",ROUND($K51*12/$H51,1))</f>
        <v/>
      </c>
      <c r="N51" s="17" t="str">
        <f aca="false">IF($A51="","",IF(AND($G51="Only this person",$I51="Compliance risk"),"One person, and it is a compliance risk.",IF(AND($G51="Only this person",$I51="Money stops"),"One person, and money stops without them.",IF(AND($L51="Yes",ISNUMBER($K51),$K51&gt;Thresholds!$B$8),TEXT($K51,"0.0")&amp;" hours a month of you. That is a job.",IF(AND($G51="Only this person",$C51="Knowledge"),"Undocumented knowledge with one owner.",IF($G51="Only this person","Only one person can do this.",IF(AND($L51="Yes",$C51="Approval"),"You are a queue. This waits for you.","")))))))</f>
        <v/>
      </c>
      <c r="O51" s="0" t="str">
        <f aca="false">IF($D51="","",IF($D51="Daily",1,IF($D51="Weekly",7,IF($D51="Fortnightly",14,IF($D51="Monthly",30,IF($D51="Quarterly",90,30))))))</f>
        <v/>
      </c>
      <c r="P51" s="0" t="str">
        <f aca="false">IF(AND($L51="Yes",$G51="Only this person",ISNUMBER($O51)),$O51,"")</f>
        <v/>
      </c>
    </row>
    <row r="52" customFormat="false" ht="19.5" hidden="false" customHeight="true" outlineLevel="0" collapsed="false">
      <c r="A52" s="12"/>
      <c r="B52" s="12"/>
      <c r="C52" s="12"/>
      <c r="D52" s="12"/>
      <c r="E52" s="13"/>
      <c r="F52" s="12"/>
      <c r="G52" s="12"/>
      <c r="H52" s="13"/>
      <c r="I52" s="12"/>
      <c r="J52" s="14" t="str">
        <f aca="false">IF($D52="","",IF($D52="Daily",21,IF($D52="Weekly",4.33,IF($D52="Fortnightly",2.17,IF($D52="Monthly",1,IF($D52="Quarterly",0.33,1))))))</f>
        <v/>
      </c>
      <c r="K52" s="15" t="str">
        <f aca="false">IF(OR($E52="",$J52=""),"",ROUND($E52*$J52/60,1))</f>
        <v/>
      </c>
      <c r="L52" s="16" t="str">
        <f aca="false">IF($F52="","",IF(EXACT(TRIM($F52),TRIM($B$5)),"Yes","No"))</f>
        <v/>
      </c>
      <c r="M52" s="15" t="str">
        <f aca="false">IF(OR($K52="",$H52="",$H52=0),"",ROUND($K52*12/$H52,1))</f>
        <v/>
      </c>
      <c r="N52" s="17" t="str">
        <f aca="false">IF($A52="","",IF(AND($G52="Only this person",$I52="Compliance risk"),"One person, and it is a compliance risk.",IF(AND($G52="Only this person",$I52="Money stops"),"One person, and money stops without them.",IF(AND($L52="Yes",ISNUMBER($K52),$K52&gt;Thresholds!$B$8),TEXT($K52,"0.0")&amp;" hours a month of you. That is a job.",IF(AND($G52="Only this person",$C52="Knowledge"),"Undocumented knowledge with one owner.",IF($G52="Only this person","Only one person can do this.",IF(AND($L52="Yes",$C52="Approval"),"You are a queue. This waits for you.","")))))))</f>
        <v/>
      </c>
      <c r="O52" s="0" t="str">
        <f aca="false">IF($D52="","",IF($D52="Daily",1,IF($D52="Weekly",7,IF($D52="Fortnightly",14,IF($D52="Monthly",30,IF($D52="Quarterly",90,30))))))</f>
        <v/>
      </c>
      <c r="P52" s="0" t="str">
        <f aca="false">IF(AND($L52="Yes",$G52="Only this person",ISNUMBER($O52)),$O52,"")</f>
        <v/>
      </c>
    </row>
    <row r="53" customFormat="false" ht="19.5" hidden="false" customHeight="true" outlineLevel="0" collapsed="false">
      <c r="A53" s="12"/>
      <c r="B53" s="12"/>
      <c r="C53" s="12"/>
      <c r="D53" s="12"/>
      <c r="E53" s="13"/>
      <c r="F53" s="12"/>
      <c r="G53" s="12"/>
      <c r="H53" s="13"/>
      <c r="I53" s="12"/>
      <c r="J53" s="14" t="str">
        <f aca="false">IF($D53="","",IF($D53="Daily",21,IF($D53="Weekly",4.33,IF($D53="Fortnightly",2.17,IF($D53="Monthly",1,IF($D53="Quarterly",0.33,1))))))</f>
        <v/>
      </c>
      <c r="K53" s="15" t="str">
        <f aca="false">IF(OR($E53="",$J53=""),"",ROUND($E53*$J53/60,1))</f>
        <v/>
      </c>
      <c r="L53" s="16" t="str">
        <f aca="false">IF($F53="","",IF(EXACT(TRIM($F53),TRIM($B$5)),"Yes","No"))</f>
        <v/>
      </c>
      <c r="M53" s="15" t="str">
        <f aca="false">IF(OR($K53="",$H53="",$H53=0),"",ROUND($K53*12/$H53,1))</f>
        <v/>
      </c>
      <c r="N53" s="17" t="str">
        <f aca="false">IF($A53="","",IF(AND($G53="Only this person",$I53="Compliance risk"),"One person, and it is a compliance risk.",IF(AND($G53="Only this person",$I53="Money stops"),"One person, and money stops without them.",IF(AND($L53="Yes",ISNUMBER($K53),$K53&gt;Thresholds!$B$8),TEXT($K53,"0.0")&amp;" hours a month of you. That is a job.",IF(AND($G53="Only this person",$C53="Knowledge"),"Undocumented knowledge with one owner.",IF($G53="Only this person","Only one person can do this.",IF(AND($L53="Yes",$C53="Approval"),"You are a queue. This waits for you.","")))))))</f>
        <v/>
      </c>
      <c r="O53" s="0" t="str">
        <f aca="false">IF($D53="","",IF($D53="Daily",1,IF($D53="Weekly",7,IF($D53="Fortnightly",14,IF($D53="Monthly",30,IF($D53="Quarterly",90,30))))))</f>
        <v/>
      </c>
      <c r="P53" s="0" t="str">
        <f aca="false">IF(AND($L53="Yes",$G53="Only this person",ISNUMBER($O53)),$O53,"")</f>
        <v/>
      </c>
    </row>
    <row r="54" customFormat="false" ht="19.5" hidden="false" customHeight="true" outlineLevel="0" collapsed="false">
      <c r="A54" s="12"/>
      <c r="B54" s="12"/>
      <c r="C54" s="12"/>
      <c r="D54" s="12"/>
      <c r="E54" s="13"/>
      <c r="F54" s="12"/>
      <c r="G54" s="12"/>
      <c r="H54" s="13"/>
      <c r="I54" s="12"/>
      <c r="J54" s="14" t="str">
        <f aca="false">IF($D54="","",IF($D54="Daily",21,IF($D54="Weekly",4.33,IF($D54="Fortnightly",2.17,IF($D54="Monthly",1,IF($D54="Quarterly",0.33,1))))))</f>
        <v/>
      </c>
      <c r="K54" s="15" t="str">
        <f aca="false">IF(OR($E54="",$J54=""),"",ROUND($E54*$J54/60,1))</f>
        <v/>
      </c>
      <c r="L54" s="16" t="str">
        <f aca="false">IF($F54="","",IF(EXACT(TRIM($F54),TRIM($B$5)),"Yes","No"))</f>
        <v/>
      </c>
      <c r="M54" s="15" t="str">
        <f aca="false">IF(OR($K54="",$H54="",$H54=0),"",ROUND($K54*12/$H54,1))</f>
        <v/>
      </c>
      <c r="N54" s="17" t="str">
        <f aca="false">IF($A54="","",IF(AND($G54="Only this person",$I54="Compliance risk"),"One person, and it is a compliance risk.",IF(AND($G54="Only this person",$I54="Money stops"),"One person, and money stops without them.",IF(AND($L54="Yes",ISNUMBER($K54),$K54&gt;Thresholds!$B$8),TEXT($K54,"0.0")&amp;" hours a month of you. That is a job.",IF(AND($G54="Only this person",$C54="Knowledge"),"Undocumented knowledge with one owner.",IF($G54="Only this person","Only one person can do this.",IF(AND($L54="Yes",$C54="Approval"),"You are a queue. This waits for you.","")))))))</f>
        <v/>
      </c>
      <c r="O54" s="0" t="str">
        <f aca="false">IF($D54="","",IF($D54="Daily",1,IF($D54="Weekly",7,IF($D54="Fortnightly",14,IF($D54="Monthly",30,IF($D54="Quarterly",90,30))))))</f>
        <v/>
      </c>
      <c r="P54" s="0" t="str">
        <f aca="false">IF(AND($L54="Yes",$G54="Only this person",ISNUMBER($O54)),$O54,"")</f>
        <v/>
      </c>
    </row>
    <row r="55" customFormat="false" ht="19.5" hidden="false" customHeight="true" outlineLevel="0" collapsed="false">
      <c r="A55" s="12"/>
      <c r="B55" s="12"/>
      <c r="C55" s="12"/>
      <c r="D55" s="12"/>
      <c r="E55" s="13"/>
      <c r="F55" s="12"/>
      <c r="G55" s="12"/>
      <c r="H55" s="13"/>
      <c r="I55" s="12"/>
      <c r="J55" s="14" t="str">
        <f aca="false">IF($D55="","",IF($D55="Daily",21,IF($D55="Weekly",4.33,IF($D55="Fortnightly",2.17,IF($D55="Monthly",1,IF($D55="Quarterly",0.33,1))))))</f>
        <v/>
      </c>
      <c r="K55" s="15" t="str">
        <f aca="false">IF(OR($E55="",$J55=""),"",ROUND($E55*$J55/60,1))</f>
        <v/>
      </c>
      <c r="L55" s="16" t="str">
        <f aca="false">IF($F55="","",IF(EXACT(TRIM($F55),TRIM($B$5)),"Yes","No"))</f>
        <v/>
      </c>
      <c r="M55" s="15" t="str">
        <f aca="false">IF(OR($K55="",$H55="",$H55=0),"",ROUND($K55*12/$H55,1))</f>
        <v/>
      </c>
      <c r="N55" s="17" t="str">
        <f aca="false">IF($A55="","",IF(AND($G55="Only this person",$I55="Compliance risk"),"One person, and it is a compliance risk.",IF(AND($G55="Only this person",$I55="Money stops"),"One person, and money stops without them.",IF(AND($L55="Yes",ISNUMBER($K55),$K55&gt;Thresholds!$B$8),TEXT($K55,"0.0")&amp;" hours a month of you. That is a job.",IF(AND($G55="Only this person",$C55="Knowledge"),"Undocumented knowledge with one owner.",IF($G55="Only this person","Only one person can do this.",IF(AND($L55="Yes",$C55="Approval"),"You are a queue. This waits for you.","")))))))</f>
        <v/>
      </c>
      <c r="O55" s="0" t="str">
        <f aca="false">IF($D55="","",IF($D55="Daily",1,IF($D55="Weekly",7,IF($D55="Fortnightly",14,IF($D55="Monthly",30,IF($D55="Quarterly",90,30))))))</f>
        <v/>
      </c>
      <c r="P55" s="0" t="str">
        <f aca="false">IF(AND($L55="Yes",$G55="Only this person",ISNUMBER($O55)),$O55,"")</f>
        <v/>
      </c>
    </row>
    <row r="56" customFormat="false" ht="19.5" hidden="false" customHeight="true" outlineLevel="0" collapsed="false">
      <c r="A56" s="12"/>
      <c r="B56" s="12"/>
      <c r="C56" s="12"/>
      <c r="D56" s="12"/>
      <c r="E56" s="13"/>
      <c r="F56" s="12"/>
      <c r="G56" s="12"/>
      <c r="H56" s="13"/>
      <c r="I56" s="12"/>
      <c r="J56" s="14" t="str">
        <f aca="false">IF($D56="","",IF($D56="Daily",21,IF($D56="Weekly",4.33,IF($D56="Fortnightly",2.17,IF($D56="Monthly",1,IF($D56="Quarterly",0.33,1))))))</f>
        <v/>
      </c>
      <c r="K56" s="15" t="str">
        <f aca="false">IF(OR($E56="",$J56=""),"",ROUND($E56*$J56/60,1))</f>
        <v/>
      </c>
      <c r="L56" s="16" t="str">
        <f aca="false">IF($F56="","",IF(EXACT(TRIM($F56),TRIM($B$5)),"Yes","No"))</f>
        <v/>
      </c>
      <c r="M56" s="15" t="str">
        <f aca="false">IF(OR($K56="",$H56="",$H56=0),"",ROUND($K56*12/$H56,1))</f>
        <v/>
      </c>
      <c r="N56" s="17" t="str">
        <f aca="false">IF($A56="","",IF(AND($G56="Only this person",$I56="Compliance risk"),"One person, and it is a compliance risk.",IF(AND($G56="Only this person",$I56="Money stops"),"One person, and money stops without them.",IF(AND($L56="Yes",ISNUMBER($K56),$K56&gt;Thresholds!$B$8),TEXT($K56,"0.0")&amp;" hours a month of you. That is a job.",IF(AND($G56="Only this person",$C56="Knowledge"),"Undocumented knowledge with one owner.",IF($G56="Only this person","Only one person can do this.",IF(AND($L56="Yes",$C56="Approval"),"You are a queue. This waits for you.","")))))))</f>
        <v/>
      </c>
      <c r="O56" s="0" t="str">
        <f aca="false">IF($D56="","",IF($D56="Daily",1,IF($D56="Weekly",7,IF($D56="Fortnightly",14,IF($D56="Monthly",30,IF($D56="Quarterly",90,30))))))</f>
        <v/>
      </c>
      <c r="P56" s="0" t="str">
        <f aca="false">IF(AND($L56="Yes",$G56="Only this person",ISNUMBER($O56)),$O56,"")</f>
        <v/>
      </c>
    </row>
    <row r="57" customFormat="false" ht="19.5" hidden="false" customHeight="true" outlineLevel="0" collapsed="false">
      <c r="A57" s="12"/>
      <c r="B57" s="12"/>
      <c r="C57" s="12"/>
      <c r="D57" s="12"/>
      <c r="E57" s="13"/>
      <c r="F57" s="12"/>
      <c r="G57" s="12"/>
      <c r="H57" s="13"/>
      <c r="I57" s="12"/>
      <c r="J57" s="14" t="str">
        <f aca="false">IF($D57="","",IF($D57="Daily",21,IF($D57="Weekly",4.33,IF($D57="Fortnightly",2.17,IF($D57="Monthly",1,IF($D57="Quarterly",0.33,1))))))</f>
        <v/>
      </c>
      <c r="K57" s="15" t="str">
        <f aca="false">IF(OR($E57="",$J57=""),"",ROUND($E57*$J57/60,1))</f>
        <v/>
      </c>
      <c r="L57" s="16" t="str">
        <f aca="false">IF($F57="","",IF(EXACT(TRIM($F57),TRIM($B$5)),"Yes","No"))</f>
        <v/>
      </c>
      <c r="M57" s="15" t="str">
        <f aca="false">IF(OR($K57="",$H57="",$H57=0),"",ROUND($K57*12/$H57,1))</f>
        <v/>
      </c>
      <c r="N57" s="17" t="str">
        <f aca="false">IF($A57="","",IF(AND($G57="Only this person",$I57="Compliance risk"),"One person, and it is a compliance risk.",IF(AND($G57="Only this person",$I57="Money stops"),"One person, and money stops without them.",IF(AND($L57="Yes",ISNUMBER($K57),$K57&gt;Thresholds!$B$8),TEXT($K57,"0.0")&amp;" hours a month of you. That is a job.",IF(AND($G57="Only this person",$C57="Knowledge"),"Undocumented knowledge with one owner.",IF($G57="Only this person","Only one person can do this.",IF(AND($L57="Yes",$C57="Approval"),"You are a queue. This waits for you.","")))))))</f>
        <v/>
      </c>
      <c r="O57" s="0" t="str">
        <f aca="false">IF($D57="","",IF($D57="Daily",1,IF($D57="Weekly",7,IF($D57="Fortnightly",14,IF($D57="Monthly",30,IF($D57="Quarterly",90,30))))))</f>
        <v/>
      </c>
      <c r="P57" s="0" t="str">
        <f aca="false">IF(AND($L57="Yes",$G57="Only this person",ISNUMBER($O57)),$O57,"")</f>
        <v/>
      </c>
    </row>
    <row r="58" customFormat="false" ht="19.5" hidden="false" customHeight="true" outlineLevel="0" collapsed="false">
      <c r="A58" s="12"/>
      <c r="B58" s="12"/>
      <c r="C58" s="12"/>
      <c r="D58" s="12"/>
      <c r="E58" s="13"/>
      <c r="F58" s="12"/>
      <c r="G58" s="12"/>
      <c r="H58" s="13"/>
      <c r="I58" s="12"/>
      <c r="J58" s="14" t="str">
        <f aca="false">IF($D58="","",IF($D58="Daily",21,IF($D58="Weekly",4.33,IF($D58="Fortnightly",2.17,IF($D58="Monthly",1,IF($D58="Quarterly",0.33,1))))))</f>
        <v/>
      </c>
      <c r="K58" s="15" t="str">
        <f aca="false">IF(OR($E58="",$J58=""),"",ROUND($E58*$J58/60,1))</f>
        <v/>
      </c>
      <c r="L58" s="16" t="str">
        <f aca="false">IF($F58="","",IF(EXACT(TRIM($F58),TRIM($B$5)),"Yes","No"))</f>
        <v/>
      </c>
      <c r="M58" s="15" t="str">
        <f aca="false">IF(OR($K58="",$H58="",$H58=0),"",ROUND($K58*12/$H58,1))</f>
        <v/>
      </c>
      <c r="N58" s="17" t="str">
        <f aca="false">IF($A58="","",IF(AND($G58="Only this person",$I58="Compliance risk"),"One person, and it is a compliance risk.",IF(AND($G58="Only this person",$I58="Money stops"),"One person, and money stops without them.",IF(AND($L58="Yes",ISNUMBER($K58),$K58&gt;Thresholds!$B$8),TEXT($K58,"0.0")&amp;" hours a month of you. That is a job.",IF(AND($G58="Only this person",$C58="Knowledge"),"Undocumented knowledge with one owner.",IF($G58="Only this person","Only one person can do this.",IF(AND($L58="Yes",$C58="Approval"),"You are a queue. This waits for you.","")))))))</f>
        <v/>
      </c>
      <c r="O58" s="0" t="str">
        <f aca="false">IF($D58="","",IF($D58="Daily",1,IF($D58="Weekly",7,IF($D58="Fortnightly",14,IF($D58="Monthly",30,IF($D58="Quarterly",90,30))))))</f>
        <v/>
      </c>
      <c r="P58" s="0" t="str">
        <f aca="false">IF(AND($L58="Yes",$G58="Only this person",ISNUMBER($O58)),$O58,"")</f>
        <v/>
      </c>
    </row>
    <row r="59" customFormat="false" ht="19.5" hidden="false" customHeight="true" outlineLevel="0" collapsed="false">
      <c r="A59" s="12"/>
      <c r="B59" s="12"/>
      <c r="C59" s="12"/>
      <c r="D59" s="12"/>
      <c r="E59" s="13"/>
      <c r="F59" s="12"/>
      <c r="G59" s="12"/>
      <c r="H59" s="13"/>
      <c r="I59" s="12"/>
      <c r="J59" s="14" t="str">
        <f aca="false">IF($D59="","",IF($D59="Daily",21,IF($D59="Weekly",4.33,IF($D59="Fortnightly",2.17,IF($D59="Monthly",1,IF($D59="Quarterly",0.33,1))))))</f>
        <v/>
      </c>
      <c r="K59" s="15" t="str">
        <f aca="false">IF(OR($E59="",$J59=""),"",ROUND($E59*$J59/60,1))</f>
        <v/>
      </c>
      <c r="L59" s="16" t="str">
        <f aca="false">IF($F59="","",IF(EXACT(TRIM($F59),TRIM($B$5)),"Yes","No"))</f>
        <v/>
      </c>
      <c r="M59" s="15" t="str">
        <f aca="false">IF(OR($K59="",$H59="",$H59=0),"",ROUND($K59*12/$H59,1))</f>
        <v/>
      </c>
      <c r="N59" s="17" t="str">
        <f aca="false">IF($A59="","",IF(AND($G59="Only this person",$I59="Compliance risk"),"One person, and it is a compliance risk.",IF(AND($G59="Only this person",$I59="Money stops"),"One person, and money stops without them.",IF(AND($L59="Yes",ISNUMBER($K59),$K59&gt;Thresholds!$B$8),TEXT($K59,"0.0")&amp;" hours a month of you. That is a job.",IF(AND($G59="Only this person",$C59="Knowledge"),"Undocumented knowledge with one owner.",IF($G59="Only this person","Only one person can do this.",IF(AND($L59="Yes",$C59="Approval"),"You are a queue. This waits for you.","")))))))</f>
        <v/>
      </c>
      <c r="O59" s="0" t="str">
        <f aca="false">IF($D59="","",IF($D59="Daily",1,IF($D59="Weekly",7,IF($D59="Fortnightly",14,IF($D59="Monthly",30,IF($D59="Quarterly",90,30))))))</f>
        <v/>
      </c>
      <c r="P59" s="0" t="str">
        <f aca="false">IF(AND($L59="Yes",$G59="Only this person",ISNUMBER($O59)),$O59,"")</f>
        <v/>
      </c>
    </row>
    <row r="60" customFormat="false" ht="19.5" hidden="false" customHeight="true" outlineLevel="0" collapsed="false">
      <c r="A60" s="12"/>
      <c r="B60" s="12"/>
      <c r="C60" s="12"/>
      <c r="D60" s="12"/>
      <c r="E60" s="13"/>
      <c r="F60" s="12"/>
      <c r="G60" s="12"/>
      <c r="H60" s="13"/>
      <c r="I60" s="12"/>
      <c r="J60" s="14" t="str">
        <f aca="false">IF($D60="","",IF($D60="Daily",21,IF($D60="Weekly",4.33,IF($D60="Fortnightly",2.17,IF($D60="Monthly",1,IF($D60="Quarterly",0.33,1))))))</f>
        <v/>
      </c>
      <c r="K60" s="15" t="str">
        <f aca="false">IF(OR($E60="",$J60=""),"",ROUND($E60*$J60/60,1))</f>
        <v/>
      </c>
      <c r="L60" s="16" t="str">
        <f aca="false">IF($F60="","",IF(EXACT(TRIM($F60),TRIM($B$5)),"Yes","No"))</f>
        <v/>
      </c>
      <c r="M60" s="15" t="str">
        <f aca="false">IF(OR($K60="",$H60="",$H60=0),"",ROUND($K60*12/$H60,1))</f>
        <v/>
      </c>
      <c r="N60" s="17" t="str">
        <f aca="false">IF($A60="","",IF(AND($G60="Only this person",$I60="Compliance risk"),"One person, and it is a compliance risk.",IF(AND($G60="Only this person",$I60="Money stops"),"One person, and money stops without them.",IF(AND($L60="Yes",ISNUMBER($K60),$K60&gt;Thresholds!$B$8),TEXT($K60,"0.0")&amp;" hours a month of you. That is a job.",IF(AND($G60="Only this person",$C60="Knowledge"),"Undocumented knowledge with one owner.",IF($G60="Only this person","Only one person can do this.",IF(AND($L60="Yes",$C60="Approval"),"You are a queue. This waits for you.","")))))))</f>
        <v/>
      </c>
      <c r="O60" s="0" t="str">
        <f aca="false">IF($D60="","",IF($D60="Daily",1,IF($D60="Weekly",7,IF($D60="Fortnightly",14,IF($D60="Monthly",30,IF($D60="Quarterly",90,30))))))</f>
        <v/>
      </c>
      <c r="P60" s="0" t="str">
        <f aca="false">IF(AND($L60="Yes",$G60="Only this person",ISNUMBER($O60)),$O60,"")</f>
        <v/>
      </c>
    </row>
    <row r="61" customFormat="false" ht="19.5" hidden="false" customHeight="true" outlineLevel="0" collapsed="false">
      <c r="A61" s="12"/>
      <c r="B61" s="12"/>
      <c r="C61" s="12"/>
      <c r="D61" s="12"/>
      <c r="E61" s="13"/>
      <c r="F61" s="12"/>
      <c r="G61" s="12"/>
      <c r="H61" s="13"/>
      <c r="I61" s="12"/>
      <c r="J61" s="14" t="str">
        <f aca="false">IF($D61="","",IF($D61="Daily",21,IF($D61="Weekly",4.33,IF($D61="Fortnightly",2.17,IF($D61="Monthly",1,IF($D61="Quarterly",0.33,1))))))</f>
        <v/>
      </c>
      <c r="K61" s="15" t="str">
        <f aca="false">IF(OR($E61="",$J61=""),"",ROUND($E61*$J61/60,1))</f>
        <v/>
      </c>
      <c r="L61" s="16" t="str">
        <f aca="false">IF($F61="","",IF(EXACT(TRIM($F61),TRIM($B$5)),"Yes","No"))</f>
        <v/>
      </c>
      <c r="M61" s="15" t="str">
        <f aca="false">IF(OR($K61="",$H61="",$H61=0),"",ROUND($K61*12/$H61,1))</f>
        <v/>
      </c>
      <c r="N61" s="17" t="str">
        <f aca="false">IF($A61="","",IF(AND($G61="Only this person",$I61="Compliance risk"),"One person, and it is a compliance risk.",IF(AND($G61="Only this person",$I61="Money stops"),"One person, and money stops without them.",IF(AND($L61="Yes",ISNUMBER($K61),$K61&gt;Thresholds!$B$8),TEXT($K61,"0.0")&amp;" hours a month of you. That is a job.",IF(AND($G61="Only this person",$C61="Knowledge"),"Undocumented knowledge with one owner.",IF($G61="Only this person","Only one person can do this.",IF(AND($L61="Yes",$C61="Approval"),"You are a queue. This waits for you.","")))))))</f>
        <v/>
      </c>
      <c r="O61" s="0" t="str">
        <f aca="false">IF($D61="","",IF($D61="Daily",1,IF($D61="Weekly",7,IF($D61="Fortnightly",14,IF($D61="Monthly",30,IF($D61="Quarterly",90,30))))))</f>
        <v/>
      </c>
      <c r="P61" s="0" t="str">
        <f aca="false">IF(AND($L61="Yes",$G61="Only this person",ISNUMBER($O61)),$O61,"")</f>
        <v/>
      </c>
    </row>
    <row r="62" customFormat="false" ht="19.5" hidden="false" customHeight="true" outlineLevel="0" collapsed="false">
      <c r="A62" s="12"/>
      <c r="B62" s="12"/>
      <c r="C62" s="12"/>
      <c r="D62" s="12"/>
      <c r="E62" s="13"/>
      <c r="F62" s="12"/>
      <c r="G62" s="12"/>
      <c r="H62" s="13"/>
      <c r="I62" s="12"/>
      <c r="J62" s="14" t="str">
        <f aca="false">IF($D62="","",IF($D62="Daily",21,IF($D62="Weekly",4.33,IF($D62="Fortnightly",2.17,IF($D62="Monthly",1,IF($D62="Quarterly",0.33,1))))))</f>
        <v/>
      </c>
      <c r="K62" s="15" t="str">
        <f aca="false">IF(OR($E62="",$J62=""),"",ROUND($E62*$J62/60,1))</f>
        <v/>
      </c>
      <c r="L62" s="16" t="str">
        <f aca="false">IF($F62="","",IF(EXACT(TRIM($F62),TRIM($B$5)),"Yes","No"))</f>
        <v/>
      </c>
      <c r="M62" s="15" t="str">
        <f aca="false">IF(OR($K62="",$H62="",$H62=0),"",ROUND($K62*12/$H62,1))</f>
        <v/>
      </c>
      <c r="N62" s="17" t="str">
        <f aca="false">IF($A62="","",IF(AND($G62="Only this person",$I62="Compliance risk"),"One person, and it is a compliance risk.",IF(AND($G62="Only this person",$I62="Money stops"),"One person, and money stops without them.",IF(AND($L62="Yes",ISNUMBER($K62),$K62&gt;Thresholds!$B$8),TEXT($K62,"0.0")&amp;" hours a month of you. That is a job.",IF(AND($G62="Only this person",$C62="Knowledge"),"Undocumented knowledge with one owner.",IF($G62="Only this person","Only one person can do this.",IF(AND($L62="Yes",$C62="Approval"),"You are a queue. This waits for you.","")))))))</f>
        <v/>
      </c>
      <c r="O62" s="0" t="str">
        <f aca="false">IF($D62="","",IF($D62="Daily",1,IF($D62="Weekly",7,IF($D62="Fortnightly",14,IF($D62="Monthly",30,IF($D62="Quarterly",90,30))))))</f>
        <v/>
      </c>
      <c r="P62" s="0" t="str">
        <f aca="false">IF(AND($L62="Yes",$G62="Only this person",ISNUMBER($O62)),$O62,"")</f>
        <v/>
      </c>
    </row>
    <row r="63" customFormat="false" ht="19.5" hidden="false" customHeight="true" outlineLevel="0" collapsed="false">
      <c r="A63" s="12"/>
      <c r="B63" s="12"/>
      <c r="C63" s="12"/>
      <c r="D63" s="12"/>
      <c r="E63" s="13"/>
      <c r="F63" s="12"/>
      <c r="G63" s="12"/>
      <c r="H63" s="13"/>
      <c r="I63" s="12"/>
      <c r="J63" s="14" t="str">
        <f aca="false">IF($D63="","",IF($D63="Daily",21,IF($D63="Weekly",4.33,IF($D63="Fortnightly",2.17,IF($D63="Monthly",1,IF($D63="Quarterly",0.33,1))))))</f>
        <v/>
      </c>
      <c r="K63" s="15" t="str">
        <f aca="false">IF(OR($E63="",$J63=""),"",ROUND($E63*$J63/60,1))</f>
        <v/>
      </c>
      <c r="L63" s="16" t="str">
        <f aca="false">IF($F63="","",IF(EXACT(TRIM($F63),TRIM($B$5)),"Yes","No"))</f>
        <v/>
      </c>
      <c r="M63" s="15" t="str">
        <f aca="false">IF(OR($K63="",$H63="",$H63=0),"",ROUND($K63*12/$H63,1))</f>
        <v/>
      </c>
      <c r="N63" s="17" t="str">
        <f aca="false">IF($A63="","",IF(AND($G63="Only this person",$I63="Compliance risk"),"One person, and it is a compliance risk.",IF(AND($G63="Only this person",$I63="Money stops"),"One person, and money stops without them.",IF(AND($L63="Yes",ISNUMBER($K63),$K63&gt;Thresholds!$B$8),TEXT($K63,"0.0")&amp;" hours a month of you. That is a job.",IF(AND($G63="Only this person",$C63="Knowledge"),"Undocumented knowledge with one owner.",IF($G63="Only this person","Only one person can do this.",IF(AND($L63="Yes",$C63="Approval"),"You are a queue. This waits for you.","")))))))</f>
        <v/>
      </c>
      <c r="O63" s="0" t="str">
        <f aca="false">IF($D63="","",IF($D63="Daily",1,IF($D63="Weekly",7,IF($D63="Fortnightly",14,IF($D63="Monthly",30,IF($D63="Quarterly",90,30))))))</f>
        <v/>
      </c>
      <c r="P63" s="0" t="str">
        <f aca="false">IF(AND($L63="Yes",$G63="Only this person",ISNUMBER($O63)),$O63,"")</f>
        <v/>
      </c>
    </row>
    <row r="64" customFormat="false" ht="19.5" hidden="false" customHeight="true" outlineLevel="0" collapsed="false">
      <c r="A64" s="12"/>
      <c r="B64" s="12"/>
      <c r="C64" s="12"/>
      <c r="D64" s="12"/>
      <c r="E64" s="13"/>
      <c r="F64" s="12"/>
      <c r="G64" s="12"/>
      <c r="H64" s="13"/>
      <c r="I64" s="12"/>
      <c r="J64" s="14" t="str">
        <f aca="false">IF($D64="","",IF($D64="Daily",21,IF($D64="Weekly",4.33,IF($D64="Fortnightly",2.17,IF($D64="Monthly",1,IF($D64="Quarterly",0.33,1))))))</f>
        <v/>
      </c>
      <c r="K64" s="15" t="str">
        <f aca="false">IF(OR($E64="",$J64=""),"",ROUND($E64*$J64/60,1))</f>
        <v/>
      </c>
      <c r="L64" s="16" t="str">
        <f aca="false">IF($F64="","",IF(EXACT(TRIM($F64),TRIM($B$5)),"Yes","No"))</f>
        <v/>
      </c>
      <c r="M64" s="15" t="str">
        <f aca="false">IF(OR($K64="",$H64="",$H64=0),"",ROUND($K64*12/$H64,1))</f>
        <v/>
      </c>
      <c r="N64" s="17" t="str">
        <f aca="false">IF($A64="","",IF(AND($G64="Only this person",$I64="Compliance risk"),"One person, and it is a compliance risk.",IF(AND($G64="Only this person",$I64="Money stops"),"One person, and money stops without them.",IF(AND($L64="Yes",ISNUMBER($K64),$K64&gt;Thresholds!$B$8),TEXT($K64,"0.0")&amp;" hours a month of you. That is a job.",IF(AND($G64="Only this person",$C64="Knowledge"),"Undocumented knowledge with one owner.",IF($G64="Only this person","Only one person can do this.",IF(AND($L64="Yes",$C64="Approval"),"You are a queue. This waits for you.","")))))))</f>
        <v/>
      </c>
      <c r="O64" s="0" t="str">
        <f aca="false">IF($D64="","",IF($D64="Daily",1,IF($D64="Weekly",7,IF($D64="Fortnightly",14,IF($D64="Monthly",30,IF($D64="Quarterly",90,30))))))</f>
        <v/>
      </c>
      <c r="P64" s="0" t="str">
        <f aca="false">IF(AND($L64="Yes",$G64="Only this person",ISNUMBER($O64)),$O64,"")</f>
        <v/>
      </c>
    </row>
    <row r="65" customFormat="false" ht="19.5" hidden="false" customHeight="true" outlineLevel="0" collapsed="false">
      <c r="A65" s="12"/>
      <c r="B65" s="12"/>
      <c r="C65" s="12"/>
      <c r="D65" s="12"/>
      <c r="E65" s="13"/>
      <c r="F65" s="12"/>
      <c r="G65" s="12"/>
      <c r="H65" s="13"/>
      <c r="I65" s="12"/>
      <c r="J65" s="14" t="str">
        <f aca="false">IF($D65="","",IF($D65="Daily",21,IF($D65="Weekly",4.33,IF($D65="Fortnightly",2.17,IF($D65="Monthly",1,IF($D65="Quarterly",0.33,1))))))</f>
        <v/>
      </c>
      <c r="K65" s="15" t="str">
        <f aca="false">IF(OR($E65="",$J65=""),"",ROUND($E65*$J65/60,1))</f>
        <v/>
      </c>
      <c r="L65" s="16" t="str">
        <f aca="false">IF($F65="","",IF(EXACT(TRIM($F65),TRIM($B$5)),"Yes","No"))</f>
        <v/>
      </c>
      <c r="M65" s="15" t="str">
        <f aca="false">IF(OR($K65="",$H65="",$H65=0),"",ROUND($K65*12/$H65,1))</f>
        <v/>
      </c>
      <c r="N65" s="17" t="str">
        <f aca="false">IF($A65="","",IF(AND($G65="Only this person",$I65="Compliance risk"),"One person, and it is a compliance risk.",IF(AND($G65="Only this person",$I65="Money stops"),"One person, and money stops without them.",IF(AND($L65="Yes",ISNUMBER($K65),$K65&gt;Thresholds!$B$8),TEXT($K65,"0.0")&amp;" hours a month of you. That is a job.",IF(AND($G65="Only this person",$C65="Knowledge"),"Undocumented knowledge with one owner.",IF($G65="Only this person","Only one person can do this.",IF(AND($L65="Yes",$C65="Approval"),"You are a queue. This waits for you.","")))))))</f>
        <v/>
      </c>
      <c r="O65" s="0" t="str">
        <f aca="false">IF($D65="","",IF($D65="Daily",1,IF($D65="Weekly",7,IF($D65="Fortnightly",14,IF($D65="Monthly",30,IF($D65="Quarterly",90,30))))))</f>
        <v/>
      </c>
      <c r="P65" s="0" t="str">
        <f aca="false">IF(AND($L65="Yes",$G65="Only this person",ISNUMBER($O65)),$O65,"")</f>
        <v/>
      </c>
    </row>
    <row r="66" customFormat="false" ht="19.5" hidden="false" customHeight="true" outlineLevel="0" collapsed="false">
      <c r="A66" s="12"/>
      <c r="B66" s="12"/>
      <c r="C66" s="12"/>
      <c r="D66" s="12"/>
      <c r="E66" s="13"/>
      <c r="F66" s="12"/>
      <c r="G66" s="12"/>
      <c r="H66" s="13"/>
      <c r="I66" s="12"/>
      <c r="J66" s="14" t="str">
        <f aca="false">IF($D66="","",IF($D66="Daily",21,IF($D66="Weekly",4.33,IF($D66="Fortnightly",2.17,IF($D66="Monthly",1,IF($D66="Quarterly",0.33,1))))))</f>
        <v/>
      </c>
      <c r="K66" s="15" t="str">
        <f aca="false">IF(OR($E66="",$J66=""),"",ROUND($E66*$J66/60,1))</f>
        <v/>
      </c>
      <c r="L66" s="16" t="str">
        <f aca="false">IF($F66="","",IF(EXACT(TRIM($F66),TRIM($B$5)),"Yes","No"))</f>
        <v/>
      </c>
      <c r="M66" s="15" t="str">
        <f aca="false">IF(OR($K66="",$H66="",$H66=0),"",ROUND($K66*12/$H66,1))</f>
        <v/>
      </c>
      <c r="N66" s="17" t="str">
        <f aca="false">IF($A66="","",IF(AND($G66="Only this person",$I66="Compliance risk"),"One person, and it is a compliance risk.",IF(AND($G66="Only this person",$I66="Money stops"),"One person, and money stops without them.",IF(AND($L66="Yes",ISNUMBER($K66),$K66&gt;Thresholds!$B$8),TEXT($K66,"0.0")&amp;" hours a month of you. That is a job.",IF(AND($G66="Only this person",$C66="Knowledge"),"Undocumented knowledge with one owner.",IF($G66="Only this person","Only one person can do this.",IF(AND($L66="Yes",$C66="Approval"),"You are a queue. This waits for you.","")))))))</f>
        <v/>
      </c>
      <c r="O66" s="0" t="str">
        <f aca="false">IF($D66="","",IF($D66="Daily",1,IF($D66="Weekly",7,IF($D66="Fortnightly",14,IF($D66="Monthly",30,IF($D66="Quarterly",90,30))))))</f>
        <v/>
      </c>
      <c r="P66" s="0" t="str">
        <f aca="false">IF(AND($L66="Yes",$G66="Only this person",ISNUMBER($O66)),$O66,"")</f>
        <v/>
      </c>
    </row>
    <row r="67" customFormat="false" ht="19.5" hidden="false" customHeight="true" outlineLevel="0" collapsed="false">
      <c r="A67" s="12"/>
      <c r="B67" s="12"/>
      <c r="C67" s="12"/>
      <c r="D67" s="12"/>
      <c r="E67" s="13"/>
      <c r="F67" s="12"/>
      <c r="G67" s="12"/>
      <c r="H67" s="13"/>
      <c r="I67" s="12"/>
      <c r="J67" s="14" t="str">
        <f aca="false">IF($D67="","",IF($D67="Daily",21,IF($D67="Weekly",4.33,IF($D67="Fortnightly",2.17,IF($D67="Monthly",1,IF($D67="Quarterly",0.33,1))))))</f>
        <v/>
      </c>
      <c r="K67" s="15" t="str">
        <f aca="false">IF(OR($E67="",$J67=""),"",ROUND($E67*$J67/60,1))</f>
        <v/>
      </c>
      <c r="L67" s="16" t="str">
        <f aca="false">IF($F67="","",IF(EXACT(TRIM($F67),TRIM($B$5)),"Yes","No"))</f>
        <v/>
      </c>
      <c r="M67" s="15" t="str">
        <f aca="false">IF(OR($K67="",$H67="",$H67=0),"",ROUND($K67*12/$H67,1))</f>
        <v/>
      </c>
      <c r="N67" s="17" t="str">
        <f aca="false">IF($A67="","",IF(AND($G67="Only this person",$I67="Compliance risk"),"One person, and it is a compliance risk.",IF(AND($G67="Only this person",$I67="Money stops"),"One person, and money stops without them.",IF(AND($L67="Yes",ISNUMBER($K67),$K67&gt;Thresholds!$B$8),TEXT($K67,"0.0")&amp;" hours a month of you. That is a job.",IF(AND($G67="Only this person",$C67="Knowledge"),"Undocumented knowledge with one owner.",IF($G67="Only this person","Only one person can do this.",IF(AND($L67="Yes",$C67="Approval"),"You are a queue. This waits for you.","")))))))</f>
        <v/>
      </c>
      <c r="O67" s="0" t="str">
        <f aca="false">IF($D67="","",IF($D67="Daily",1,IF($D67="Weekly",7,IF($D67="Fortnightly",14,IF($D67="Monthly",30,IF($D67="Quarterly",90,30))))))</f>
        <v/>
      </c>
      <c r="P67" s="0" t="str">
        <f aca="false">IF(AND($L67="Yes",$G67="Only this person",ISNUMBER($O67)),$O67,"")</f>
        <v/>
      </c>
    </row>
    <row r="68" customFormat="false" ht="19.5" hidden="false" customHeight="true" outlineLevel="0" collapsed="false">
      <c r="A68" s="12"/>
      <c r="B68" s="12"/>
      <c r="C68" s="12"/>
      <c r="D68" s="12"/>
      <c r="E68" s="13"/>
      <c r="F68" s="12"/>
      <c r="G68" s="12"/>
      <c r="H68" s="13"/>
      <c r="I68" s="12"/>
      <c r="J68" s="14" t="str">
        <f aca="false">IF($D68="","",IF($D68="Daily",21,IF($D68="Weekly",4.33,IF($D68="Fortnightly",2.17,IF($D68="Monthly",1,IF($D68="Quarterly",0.33,1))))))</f>
        <v/>
      </c>
      <c r="K68" s="15" t="str">
        <f aca="false">IF(OR($E68="",$J68=""),"",ROUND($E68*$J68/60,1))</f>
        <v/>
      </c>
      <c r="L68" s="16" t="str">
        <f aca="false">IF($F68="","",IF(EXACT(TRIM($F68),TRIM($B$5)),"Yes","No"))</f>
        <v/>
      </c>
      <c r="M68" s="15" t="str">
        <f aca="false">IF(OR($K68="",$H68="",$H68=0),"",ROUND($K68*12/$H68,1))</f>
        <v/>
      </c>
      <c r="N68" s="17" t="str">
        <f aca="false">IF($A68="","",IF(AND($G68="Only this person",$I68="Compliance risk"),"One person, and it is a compliance risk.",IF(AND($G68="Only this person",$I68="Money stops"),"One person, and money stops without them.",IF(AND($L68="Yes",ISNUMBER($K68),$K68&gt;Thresholds!$B$8),TEXT($K68,"0.0")&amp;" hours a month of you. That is a job.",IF(AND($G68="Only this person",$C68="Knowledge"),"Undocumented knowledge with one owner.",IF($G68="Only this person","Only one person can do this.",IF(AND($L68="Yes",$C68="Approval"),"You are a queue. This waits for you.","")))))))</f>
        <v/>
      </c>
      <c r="O68" s="0" t="str">
        <f aca="false">IF($D68="","",IF($D68="Daily",1,IF($D68="Weekly",7,IF($D68="Fortnightly",14,IF($D68="Monthly",30,IF($D68="Quarterly",90,30))))))</f>
        <v/>
      </c>
      <c r="P68" s="0" t="str">
        <f aca="false">IF(AND($L68="Yes",$G68="Only this person",ISNUMBER($O68)),$O68,"")</f>
        <v/>
      </c>
    </row>
    <row r="69" customFormat="false" ht="19.5" hidden="false" customHeight="true" outlineLevel="0" collapsed="false">
      <c r="A69" s="12"/>
      <c r="B69" s="12"/>
      <c r="C69" s="12"/>
      <c r="D69" s="12"/>
      <c r="E69" s="13"/>
      <c r="F69" s="12"/>
      <c r="G69" s="12"/>
      <c r="H69" s="13"/>
      <c r="I69" s="12"/>
      <c r="J69" s="14" t="str">
        <f aca="false">IF($D69="","",IF($D69="Daily",21,IF($D69="Weekly",4.33,IF($D69="Fortnightly",2.17,IF($D69="Monthly",1,IF($D69="Quarterly",0.33,1))))))</f>
        <v/>
      </c>
      <c r="K69" s="15" t="str">
        <f aca="false">IF(OR($E69="",$J69=""),"",ROUND($E69*$J69/60,1))</f>
        <v/>
      </c>
      <c r="L69" s="16" t="str">
        <f aca="false">IF($F69="","",IF(EXACT(TRIM($F69),TRIM($B$5)),"Yes","No"))</f>
        <v/>
      </c>
      <c r="M69" s="15" t="str">
        <f aca="false">IF(OR($K69="",$H69="",$H69=0),"",ROUND($K69*12/$H69,1))</f>
        <v/>
      </c>
      <c r="N69" s="17" t="str">
        <f aca="false">IF($A69="","",IF(AND($G69="Only this person",$I69="Compliance risk"),"One person, and it is a compliance risk.",IF(AND($G69="Only this person",$I69="Money stops"),"One person, and money stops without them.",IF(AND($L69="Yes",ISNUMBER($K69),$K69&gt;Thresholds!$B$8),TEXT($K69,"0.0")&amp;" hours a month of you. That is a job.",IF(AND($G69="Only this person",$C69="Knowledge"),"Undocumented knowledge with one owner.",IF($G69="Only this person","Only one person can do this.",IF(AND($L69="Yes",$C69="Approval"),"You are a queue. This waits for you.","")))))))</f>
        <v/>
      </c>
      <c r="O69" s="0" t="str">
        <f aca="false">IF($D69="","",IF($D69="Daily",1,IF($D69="Weekly",7,IF($D69="Fortnightly",14,IF($D69="Monthly",30,IF($D69="Quarterly",90,30))))))</f>
        <v/>
      </c>
      <c r="P69" s="0" t="str">
        <f aca="false">IF(AND($L69="Yes",$G69="Only this person",ISNUMBER($O69)),$O69,"")</f>
        <v/>
      </c>
    </row>
    <row r="70" customFormat="false" ht="19.5" hidden="false" customHeight="true" outlineLevel="0" collapsed="false">
      <c r="A70" s="12"/>
      <c r="B70" s="12"/>
      <c r="C70" s="12"/>
      <c r="D70" s="12"/>
      <c r="E70" s="13"/>
      <c r="F70" s="12"/>
      <c r="G70" s="12"/>
      <c r="H70" s="13"/>
      <c r="I70" s="12"/>
      <c r="J70" s="14" t="str">
        <f aca="false">IF($D70="","",IF($D70="Daily",21,IF($D70="Weekly",4.33,IF($D70="Fortnightly",2.17,IF($D70="Monthly",1,IF($D70="Quarterly",0.33,1))))))</f>
        <v/>
      </c>
      <c r="K70" s="15" t="str">
        <f aca="false">IF(OR($E70="",$J70=""),"",ROUND($E70*$J70/60,1))</f>
        <v/>
      </c>
      <c r="L70" s="16" t="str">
        <f aca="false">IF($F70="","",IF(EXACT(TRIM($F70),TRIM($B$5)),"Yes","No"))</f>
        <v/>
      </c>
      <c r="M70" s="15" t="str">
        <f aca="false">IF(OR($K70="",$H70="",$H70=0),"",ROUND($K70*12/$H70,1))</f>
        <v/>
      </c>
      <c r="N70" s="17" t="str">
        <f aca="false">IF($A70="","",IF(AND($G70="Only this person",$I70="Compliance risk"),"One person, and it is a compliance risk.",IF(AND($G70="Only this person",$I70="Money stops"),"One person, and money stops without them.",IF(AND($L70="Yes",ISNUMBER($K70),$K70&gt;Thresholds!$B$8),TEXT($K70,"0.0")&amp;" hours a month of you. That is a job.",IF(AND($G70="Only this person",$C70="Knowledge"),"Undocumented knowledge with one owner.",IF($G70="Only this person","Only one person can do this.",IF(AND($L70="Yes",$C70="Approval"),"You are a queue. This waits for you.","")))))))</f>
        <v/>
      </c>
      <c r="O70" s="0" t="str">
        <f aca="false">IF($D70="","",IF($D70="Daily",1,IF($D70="Weekly",7,IF($D70="Fortnightly",14,IF($D70="Monthly",30,IF($D70="Quarterly",90,30))))))</f>
        <v/>
      </c>
      <c r="P70" s="0" t="str">
        <f aca="false">IF(AND($L70="Yes",$G70="Only this person",ISNUMBER($O70)),$O70,"")</f>
        <v/>
      </c>
    </row>
    <row r="71" customFormat="false" ht="19.5" hidden="false" customHeight="true" outlineLevel="0" collapsed="false">
      <c r="A71" s="12"/>
      <c r="B71" s="12"/>
      <c r="C71" s="12"/>
      <c r="D71" s="12"/>
      <c r="E71" s="13"/>
      <c r="F71" s="12"/>
      <c r="G71" s="12"/>
      <c r="H71" s="13"/>
      <c r="I71" s="12"/>
      <c r="J71" s="14" t="str">
        <f aca="false">IF($D71="","",IF($D71="Daily",21,IF($D71="Weekly",4.33,IF($D71="Fortnightly",2.17,IF($D71="Monthly",1,IF($D71="Quarterly",0.33,1))))))</f>
        <v/>
      </c>
      <c r="K71" s="15" t="str">
        <f aca="false">IF(OR($E71="",$J71=""),"",ROUND($E71*$J71/60,1))</f>
        <v/>
      </c>
      <c r="L71" s="16" t="str">
        <f aca="false">IF($F71="","",IF(EXACT(TRIM($F71),TRIM($B$5)),"Yes","No"))</f>
        <v/>
      </c>
      <c r="M71" s="15" t="str">
        <f aca="false">IF(OR($K71="",$H71="",$H71=0),"",ROUND($K71*12/$H71,1))</f>
        <v/>
      </c>
      <c r="N71" s="17" t="str">
        <f aca="false">IF($A71="","",IF(AND($G71="Only this person",$I71="Compliance risk"),"One person, and it is a compliance risk.",IF(AND($G71="Only this person",$I71="Money stops"),"One person, and money stops without them.",IF(AND($L71="Yes",ISNUMBER($K71),$K71&gt;Thresholds!$B$8),TEXT($K71,"0.0")&amp;" hours a month of you. That is a job.",IF(AND($G71="Only this person",$C71="Knowledge"),"Undocumented knowledge with one owner.",IF($G71="Only this person","Only one person can do this.",IF(AND($L71="Yes",$C71="Approval"),"You are a queue. This waits for you.","")))))))</f>
        <v/>
      </c>
      <c r="O71" s="0" t="str">
        <f aca="false">IF($D71="","",IF($D71="Daily",1,IF($D71="Weekly",7,IF($D71="Fortnightly",14,IF($D71="Monthly",30,IF($D71="Quarterly",90,30))))))</f>
        <v/>
      </c>
      <c r="P71" s="0" t="str">
        <f aca="false">IF(AND($L71="Yes",$G71="Only this person",ISNUMBER($O71)),$O71,"")</f>
        <v/>
      </c>
    </row>
    <row r="72" customFormat="false" ht="19.5" hidden="false" customHeight="true" outlineLevel="0" collapsed="false">
      <c r="A72" s="12"/>
      <c r="B72" s="12"/>
      <c r="C72" s="12"/>
      <c r="D72" s="12"/>
      <c r="E72" s="13"/>
      <c r="F72" s="12"/>
      <c r="G72" s="12"/>
      <c r="H72" s="13"/>
      <c r="I72" s="12"/>
      <c r="J72" s="14" t="str">
        <f aca="false">IF($D72="","",IF($D72="Daily",21,IF($D72="Weekly",4.33,IF($D72="Fortnightly",2.17,IF($D72="Monthly",1,IF($D72="Quarterly",0.33,1))))))</f>
        <v/>
      </c>
      <c r="K72" s="15" t="str">
        <f aca="false">IF(OR($E72="",$J72=""),"",ROUND($E72*$J72/60,1))</f>
        <v/>
      </c>
      <c r="L72" s="16" t="str">
        <f aca="false">IF($F72="","",IF(EXACT(TRIM($F72),TRIM($B$5)),"Yes","No"))</f>
        <v/>
      </c>
      <c r="M72" s="15" t="str">
        <f aca="false">IF(OR($K72="",$H72="",$H72=0),"",ROUND($K72*12/$H72,1))</f>
        <v/>
      </c>
      <c r="N72" s="17" t="str">
        <f aca="false">IF($A72="","",IF(AND($G72="Only this person",$I72="Compliance risk"),"One person, and it is a compliance risk.",IF(AND($G72="Only this person",$I72="Money stops"),"One person, and money stops without them.",IF(AND($L72="Yes",ISNUMBER($K72),$K72&gt;Thresholds!$B$8),TEXT($K72,"0.0")&amp;" hours a month of you. That is a job.",IF(AND($G72="Only this person",$C72="Knowledge"),"Undocumented knowledge with one owner.",IF($G72="Only this person","Only one person can do this.",IF(AND($L72="Yes",$C72="Approval"),"You are a queue. This waits for you.","")))))))</f>
        <v/>
      </c>
      <c r="O72" s="0" t="str">
        <f aca="false">IF($D72="","",IF($D72="Daily",1,IF($D72="Weekly",7,IF($D72="Fortnightly",14,IF($D72="Monthly",30,IF($D72="Quarterly",90,30))))))</f>
        <v/>
      </c>
      <c r="P72" s="0" t="str">
        <f aca="false">IF(AND($L72="Yes",$G72="Only this person",ISNUMBER($O72)),$O72,"")</f>
        <v/>
      </c>
    </row>
    <row r="73" customFormat="false" ht="19.5" hidden="false" customHeight="true" outlineLevel="0" collapsed="false">
      <c r="A73" s="12"/>
      <c r="B73" s="12"/>
      <c r="C73" s="12"/>
      <c r="D73" s="12"/>
      <c r="E73" s="13"/>
      <c r="F73" s="12"/>
      <c r="G73" s="12"/>
      <c r="H73" s="13"/>
      <c r="I73" s="12"/>
      <c r="J73" s="14" t="str">
        <f aca="false">IF($D73="","",IF($D73="Daily",21,IF($D73="Weekly",4.33,IF($D73="Fortnightly",2.17,IF($D73="Monthly",1,IF($D73="Quarterly",0.33,1))))))</f>
        <v/>
      </c>
      <c r="K73" s="15" t="str">
        <f aca="false">IF(OR($E73="",$J73=""),"",ROUND($E73*$J73/60,1))</f>
        <v/>
      </c>
      <c r="L73" s="16" t="str">
        <f aca="false">IF($F73="","",IF(EXACT(TRIM($F73),TRIM($B$5)),"Yes","No"))</f>
        <v/>
      </c>
      <c r="M73" s="15" t="str">
        <f aca="false">IF(OR($K73="",$H73="",$H73=0),"",ROUND($K73*12/$H73,1))</f>
        <v/>
      </c>
      <c r="N73" s="17" t="str">
        <f aca="false">IF($A73="","",IF(AND($G73="Only this person",$I73="Compliance risk"),"One person, and it is a compliance risk.",IF(AND($G73="Only this person",$I73="Money stops"),"One person, and money stops without them.",IF(AND($L73="Yes",ISNUMBER($K73),$K73&gt;Thresholds!$B$8),TEXT($K73,"0.0")&amp;" hours a month of you. That is a job.",IF(AND($G73="Only this person",$C73="Knowledge"),"Undocumented knowledge with one owner.",IF($G73="Only this person","Only one person can do this.",IF(AND($L73="Yes",$C73="Approval"),"You are a queue. This waits for you.","")))))))</f>
        <v/>
      </c>
      <c r="O73" s="0" t="str">
        <f aca="false">IF($D73="","",IF($D73="Daily",1,IF($D73="Weekly",7,IF($D73="Fortnightly",14,IF($D73="Monthly",30,IF($D73="Quarterly",90,30))))))</f>
        <v/>
      </c>
      <c r="P73" s="0" t="str">
        <f aca="false">IF(AND($L73="Yes",$G73="Only this person",ISNUMBER($O73)),$O73,"")</f>
        <v/>
      </c>
    </row>
    <row r="74" customFormat="false" ht="19.5" hidden="false" customHeight="true" outlineLevel="0" collapsed="false">
      <c r="A74" s="12"/>
      <c r="B74" s="12"/>
      <c r="C74" s="12"/>
      <c r="D74" s="12"/>
      <c r="E74" s="13"/>
      <c r="F74" s="12"/>
      <c r="G74" s="12"/>
      <c r="H74" s="13"/>
      <c r="I74" s="12"/>
      <c r="J74" s="14" t="str">
        <f aca="false">IF($D74="","",IF($D74="Daily",21,IF($D74="Weekly",4.33,IF($D74="Fortnightly",2.17,IF($D74="Monthly",1,IF($D74="Quarterly",0.33,1))))))</f>
        <v/>
      </c>
      <c r="K74" s="15" t="str">
        <f aca="false">IF(OR($E74="",$J74=""),"",ROUND($E74*$J74/60,1))</f>
        <v/>
      </c>
      <c r="L74" s="16" t="str">
        <f aca="false">IF($F74="","",IF(EXACT(TRIM($F74),TRIM($B$5)),"Yes","No"))</f>
        <v/>
      </c>
      <c r="M74" s="15" t="str">
        <f aca="false">IF(OR($K74="",$H74="",$H74=0),"",ROUND($K74*12/$H74,1))</f>
        <v/>
      </c>
      <c r="N74" s="17" t="str">
        <f aca="false">IF($A74="","",IF(AND($G74="Only this person",$I74="Compliance risk"),"One person, and it is a compliance risk.",IF(AND($G74="Only this person",$I74="Money stops"),"One person, and money stops without them.",IF(AND($L74="Yes",ISNUMBER($K74),$K74&gt;Thresholds!$B$8),TEXT($K74,"0.0")&amp;" hours a month of you. That is a job.",IF(AND($G74="Only this person",$C74="Knowledge"),"Undocumented knowledge with one owner.",IF($G74="Only this person","Only one person can do this.",IF(AND($L74="Yes",$C74="Approval"),"You are a queue. This waits for you.","")))))))</f>
        <v/>
      </c>
      <c r="O74" s="0" t="str">
        <f aca="false">IF($D74="","",IF($D74="Daily",1,IF($D74="Weekly",7,IF($D74="Fortnightly",14,IF($D74="Monthly",30,IF($D74="Quarterly",90,30))))))</f>
        <v/>
      </c>
      <c r="P74" s="0" t="str">
        <f aca="false">IF(AND($L74="Yes",$G74="Only this person",ISNUMBER($O74)),$O74,"")</f>
        <v/>
      </c>
    </row>
    <row r="75" customFormat="false" ht="19.5" hidden="false" customHeight="true" outlineLevel="0" collapsed="false">
      <c r="A75" s="12"/>
      <c r="B75" s="12"/>
      <c r="C75" s="12"/>
      <c r="D75" s="12"/>
      <c r="E75" s="13"/>
      <c r="F75" s="12"/>
      <c r="G75" s="12"/>
      <c r="H75" s="13"/>
      <c r="I75" s="12"/>
      <c r="J75" s="14" t="str">
        <f aca="false">IF($D75="","",IF($D75="Daily",21,IF($D75="Weekly",4.33,IF($D75="Fortnightly",2.17,IF($D75="Monthly",1,IF($D75="Quarterly",0.33,1))))))</f>
        <v/>
      </c>
      <c r="K75" s="15" t="str">
        <f aca="false">IF(OR($E75="",$J75=""),"",ROUND($E75*$J75/60,1))</f>
        <v/>
      </c>
      <c r="L75" s="16" t="str">
        <f aca="false">IF($F75="","",IF(EXACT(TRIM($F75),TRIM($B$5)),"Yes","No"))</f>
        <v/>
      </c>
      <c r="M75" s="15" t="str">
        <f aca="false">IF(OR($K75="",$H75="",$H75=0),"",ROUND($K75*12/$H75,1))</f>
        <v/>
      </c>
      <c r="N75" s="17" t="str">
        <f aca="false">IF($A75="","",IF(AND($G75="Only this person",$I75="Compliance risk"),"One person, and it is a compliance risk.",IF(AND($G75="Only this person",$I75="Money stops"),"One person, and money stops without them.",IF(AND($L75="Yes",ISNUMBER($K75),$K75&gt;Thresholds!$B$8),TEXT($K75,"0.0")&amp;" hours a month of you. That is a job.",IF(AND($G75="Only this person",$C75="Knowledge"),"Undocumented knowledge with one owner.",IF($G75="Only this person","Only one person can do this.",IF(AND($L75="Yes",$C75="Approval"),"You are a queue. This waits for you.","")))))))</f>
        <v/>
      </c>
      <c r="O75" s="0" t="str">
        <f aca="false">IF($D75="","",IF($D75="Daily",1,IF($D75="Weekly",7,IF($D75="Fortnightly",14,IF($D75="Monthly",30,IF($D75="Quarterly",90,30))))))</f>
        <v/>
      </c>
      <c r="P75" s="0" t="str">
        <f aca="false">IF(AND($L75="Yes",$G75="Only this person",ISNUMBER($O75)),$O75,"")</f>
        <v/>
      </c>
    </row>
    <row r="76" customFormat="false" ht="19.5" hidden="false" customHeight="true" outlineLevel="0" collapsed="false">
      <c r="A76" s="12"/>
      <c r="B76" s="12"/>
      <c r="C76" s="12"/>
      <c r="D76" s="12"/>
      <c r="E76" s="13"/>
      <c r="F76" s="12"/>
      <c r="G76" s="12"/>
      <c r="H76" s="13"/>
      <c r="I76" s="12"/>
      <c r="J76" s="14" t="str">
        <f aca="false">IF($D76="","",IF($D76="Daily",21,IF($D76="Weekly",4.33,IF($D76="Fortnightly",2.17,IF($D76="Monthly",1,IF($D76="Quarterly",0.33,1))))))</f>
        <v/>
      </c>
      <c r="K76" s="15" t="str">
        <f aca="false">IF(OR($E76="",$J76=""),"",ROUND($E76*$J76/60,1))</f>
        <v/>
      </c>
      <c r="L76" s="16" t="str">
        <f aca="false">IF($F76="","",IF(EXACT(TRIM($F76),TRIM($B$5)),"Yes","No"))</f>
        <v/>
      </c>
      <c r="M76" s="15" t="str">
        <f aca="false">IF(OR($K76="",$H76="",$H76=0),"",ROUND($K76*12/$H76,1))</f>
        <v/>
      </c>
      <c r="N76" s="17" t="str">
        <f aca="false">IF($A76="","",IF(AND($G76="Only this person",$I76="Compliance risk"),"One person, and it is a compliance risk.",IF(AND($G76="Only this person",$I76="Money stops"),"One person, and money stops without them.",IF(AND($L76="Yes",ISNUMBER($K76),$K76&gt;Thresholds!$B$8),TEXT($K76,"0.0")&amp;" hours a month of you. That is a job.",IF(AND($G76="Only this person",$C76="Knowledge"),"Undocumented knowledge with one owner.",IF($G76="Only this person","Only one person can do this.",IF(AND($L76="Yes",$C76="Approval"),"You are a queue. This waits for you.","")))))))</f>
        <v/>
      </c>
      <c r="O76" s="0" t="str">
        <f aca="false">IF($D76="","",IF($D76="Daily",1,IF($D76="Weekly",7,IF($D76="Fortnightly",14,IF($D76="Monthly",30,IF($D76="Quarterly",90,30))))))</f>
        <v/>
      </c>
      <c r="P76" s="0" t="str">
        <f aca="false">IF(AND($L76="Yes",$G76="Only this person",ISNUMBER($O76)),$O76,"")</f>
        <v/>
      </c>
    </row>
    <row r="77" customFormat="false" ht="19.5" hidden="false" customHeight="true" outlineLevel="0" collapsed="false">
      <c r="A77" s="12"/>
      <c r="B77" s="12"/>
      <c r="C77" s="12"/>
      <c r="D77" s="12"/>
      <c r="E77" s="13"/>
      <c r="F77" s="12"/>
      <c r="G77" s="12"/>
      <c r="H77" s="13"/>
      <c r="I77" s="12"/>
      <c r="J77" s="14" t="str">
        <f aca="false">IF($D77="","",IF($D77="Daily",21,IF($D77="Weekly",4.33,IF($D77="Fortnightly",2.17,IF($D77="Monthly",1,IF($D77="Quarterly",0.33,1))))))</f>
        <v/>
      </c>
      <c r="K77" s="15" t="str">
        <f aca="false">IF(OR($E77="",$J77=""),"",ROUND($E77*$J77/60,1))</f>
        <v/>
      </c>
      <c r="L77" s="16" t="str">
        <f aca="false">IF($F77="","",IF(EXACT(TRIM($F77),TRIM($B$5)),"Yes","No"))</f>
        <v/>
      </c>
      <c r="M77" s="15" t="str">
        <f aca="false">IF(OR($K77="",$H77="",$H77=0),"",ROUND($K77*12/$H77,1))</f>
        <v/>
      </c>
      <c r="N77" s="17" t="str">
        <f aca="false">IF($A77="","",IF(AND($G77="Only this person",$I77="Compliance risk"),"One person, and it is a compliance risk.",IF(AND($G77="Only this person",$I77="Money stops"),"One person, and money stops without them.",IF(AND($L77="Yes",ISNUMBER($K77),$K77&gt;Thresholds!$B$8),TEXT($K77,"0.0")&amp;" hours a month of you. That is a job.",IF(AND($G77="Only this person",$C77="Knowledge"),"Undocumented knowledge with one owner.",IF($G77="Only this person","Only one person can do this.",IF(AND($L77="Yes",$C77="Approval"),"You are a queue. This waits for you.","")))))))</f>
        <v/>
      </c>
      <c r="O77" s="0" t="str">
        <f aca="false">IF($D77="","",IF($D77="Daily",1,IF($D77="Weekly",7,IF($D77="Fortnightly",14,IF($D77="Monthly",30,IF($D77="Quarterly",90,30))))))</f>
        <v/>
      </c>
      <c r="P77" s="0" t="str">
        <f aca="false">IF(AND($L77="Yes",$G77="Only this person",ISNUMBER($O77)),$O77,"")</f>
        <v/>
      </c>
    </row>
    <row r="78" customFormat="false" ht="19.5" hidden="false" customHeight="true" outlineLevel="0" collapsed="false">
      <c r="A78" s="12"/>
      <c r="B78" s="12"/>
      <c r="C78" s="12"/>
      <c r="D78" s="12"/>
      <c r="E78" s="13"/>
      <c r="F78" s="12"/>
      <c r="G78" s="12"/>
      <c r="H78" s="13"/>
      <c r="I78" s="12"/>
      <c r="J78" s="14" t="str">
        <f aca="false">IF($D78="","",IF($D78="Daily",21,IF($D78="Weekly",4.33,IF($D78="Fortnightly",2.17,IF($D78="Monthly",1,IF($D78="Quarterly",0.33,1))))))</f>
        <v/>
      </c>
      <c r="K78" s="15" t="str">
        <f aca="false">IF(OR($E78="",$J78=""),"",ROUND($E78*$J78/60,1))</f>
        <v/>
      </c>
      <c r="L78" s="16" t="str">
        <f aca="false">IF($F78="","",IF(EXACT(TRIM($F78),TRIM($B$5)),"Yes","No"))</f>
        <v/>
      </c>
      <c r="M78" s="15" t="str">
        <f aca="false">IF(OR($K78="",$H78="",$H78=0),"",ROUND($K78*12/$H78,1))</f>
        <v/>
      </c>
      <c r="N78" s="17" t="str">
        <f aca="false">IF($A78="","",IF(AND($G78="Only this person",$I78="Compliance risk"),"One person, and it is a compliance risk.",IF(AND($G78="Only this person",$I78="Money stops"),"One person, and money stops without them.",IF(AND($L78="Yes",ISNUMBER($K78),$K78&gt;Thresholds!$B$8),TEXT($K78,"0.0")&amp;" hours a month of you. That is a job.",IF(AND($G78="Only this person",$C78="Knowledge"),"Undocumented knowledge with one owner.",IF($G78="Only this person","Only one person can do this.",IF(AND($L78="Yes",$C78="Approval"),"You are a queue. This waits for you.","")))))))</f>
        <v/>
      </c>
      <c r="O78" s="0" t="str">
        <f aca="false">IF($D78="","",IF($D78="Daily",1,IF($D78="Weekly",7,IF($D78="Fortnightly",14,IF($D78="Monthly",30,IF($D78="Quarterly",90,30))))))</f>
        <v/>
      </c>
      <c r="P78" s="0" t="str">
        <f aca="false">IF(AND($L78="Yes",$G78="Only this person",ISNUMBER($O78)),$O78,"")</f>
        <v/>
      </c>
    </row>
    <row r="79" customFormat="false" ht="19.5" hidden="false" customHeight="true" outlineLevel="0" collapsed="false">
      <c r="A79" s="12"/>
      <c r="B79" s="12"/>
      <c r="C79" s="12"/>
      <c r="D79" s="12"/>
      <c r="E79" s="13"/>
      <c r="F79" s="12"/>
      <c r="G79" s="12"/>
      <c r="H79" s="13"/>
      <c r="I79" s="12"/>
      <c r="J79" s="14" t="str">
        <f aca="false">IF($D79="","",IF($D79="Daily",21,IF($D79="Weekly",4.33,IF($D79="Fortnightly",2.17,IF($D79="Monthly",1,IF($D79="Quarterly",0.33,1))))))</f>
        <v/>
      </c>
      <c r="K79" s="15" t="str">
        <f aca="false">IF(OR($E79="",$J79=""),"",ROUND($E79*$J79/60,1))</f>
        <v/>
      </c>
      <c r="L79" s="16" t="str">
        <f aca="false">IF($F79="","",IF(EXACT(TRIM($F79),TRIM($B$5)),"Yes","No"))</f>
        <v/>
      </c>
      <c r="M79" s="15" t="str">
        <f aca="false">IF(OR($K79="",$H79="",$H79=0),"",ROUND($K79*12/$H79,1))</f>
        <v/>
      </c>
      <c r="N79" s="17" t="str">
        <f aca="false">IF($A79="","",IF(AND($G79="Only this person",$I79="Compliance risk"),"One person, and it is a compliance risk.",IF(AND($G79="Only this person",$I79="Money stops"),"One person, and money stops without them.",IF(AND($L79="Yes",ISNUMBER($K79),$K79&gt;Thresholds!$B$8),TEXT($K79,"0.0")&amp;" hours a month of you. That is a job.",IF(AND($G79="Only this person",$C79="Knowledge"),"Undocumented knowledge with one owner.",IF($G79="Only this person","Only one person can do this.",IF(AND($L79="Yes",$C79="Approval"),"You are a queue. This waits for you.","")))))))</f>
        <v/>
      </c>
      <c r="O79" s="0" t="str">
        <f aca="false">IF($D79="","",IF($D79="Daily",1,IF($D79="Weekly",7,IF($D79="Fortnightly",14,IF($D79="Monthly",30,IF($D79="Quarterly",90,30))))))</f>
        <v/>
      </c>
      <c r="P79" s="0" t="str">
        <f aca="false">IF(AND($L79="Yes",$G79="Only this person",ISNUMBER($O79)),$O79,"")</f>
        <v/>
      </c>
    </row>
    <row r="80" customFormat="false" ht="19.5" hidden="false" customHeight="true" outlineLevel="0" collapsed="false">
      <c r="A80" s="12"/>
      <c r="B80" s="12"/>
      <c r="C80" s="12"/>
      <c r="D80" s="12"/>
      <c r="E80" s="13"/>
      <c r="F80" s="12"/>
      <c r="G80" s="12"/>
      <c r="H80" s="13"/>
      <c r="I80" s="12"/>
      <c r="J80" s="14" t="str">
        <f aca="false">IF($D80="","",IF($D80="Daily",21,IF($D80="Weekly",4.33,IF($D80="Fortnightly",2.17,IF($D80="Monthly",1,IF($D80="Quarterly",0.33,1))))))</f>
        <v/>
      </c>
      <c r="K80" s="15" t="str">
        <f aca="false">IF(OR($E80="",$J80=""),"",ROUND($E80*$J80/60,1))</f>
        <v/>
      </c>
      <c r="L80" s="16" t="str">
        <f aca="false">IF($F80="","",IF(EXACT(TRIM($F80),TRIM($B$5)),"Yes","No"))</f>
        <v/>
      </c>
      <c r="M80" s="15" t="str">
        <f aca="false">IF(OR($K80="",$H80="",$H80=0),"",ROUND($K80*12/$H80,1))</f>
        <v/>
      </c>
      <c r="N80" s="17" t="str">
        <f aca="false">IF($A80="","",IF(AND($G80="Only this person",$I80="Compliance risk"),"One person, and it is a compliance risk.",IF(AND($G80="Only this person",$I80="Money stops"),"One person, and money stops without them.",IF(AND($L80="Yes",ISNUMBER($K80),$K80&gt;Thresholds!$B$8),TEXT($K80,"0.0")&amp;" hours a month of you. That is a job.",IF(AND($G80="Only this person",$C80="Knowledge"),"Undocumented knowledge with one owner.",IF($G80="Only this person","Only one person can do this.",IF(AND($L80="Yes",$C80="Approval"),"You are a queue. This waits for you.","")))))))</f>
        <v/>
      </c>
      <c r="O80" s="0" t="str">
        <f aca="false">IF($D80="","",IF($D80="Daily",1,IF($D80="Weekly",7,IF($D80="Fortnightly",14,IF($D80="Monthly",30,IF($D80="Quarterly",90,30))))))</f>
        <v/>
      </c>
      <c r="P80" s="0" t="str">
        <f aca="false">IF(AND($L80="Yes",$G80="Only this person",ISNUMBER($O80)),$O80,"")</f>
        <v/>
      </c>
    </row>
    <row r="81" customFormat="false" ht="19.5" hidden="false" customHeight="true" outlineLevel="0" collapsed="false">
      <c r="A81" s="12"/>
      <c r="B81" s="12"/>
      <c r="C81" s="12"/>
      <c r="D81" s="12"/>
      <c r="E81" s="13"/>
      <c r="F81" s="12"/>
      <c r="G81" s="12"/>
      <c r="H81" s="13"/>
      <c r="I81" s="12"/>
      <c r="J81" s="14" t="str">
        <f aca="false">IF($D81="","",IF($D81="Daily",21,IF($D81="Weekly",4.33,IF($D81="Fortnightly",2.17,IF($D81="Monthly",1,IF($D81="Quarterly",0.33,1))))))</f>
        <v/>
      </c>
      <c r="K81" s="15" t="str">
        <f aca="false">IF(OR($E81="",$J81=""),"",ROUND($E81*$J81/60,1))</f>
        <v/>
      </c>
      <c r="L81" s="16" t="str">
        <f aca="false">IF($F81="","",IF(EXACT(TRIM($F81),TRIM($B$5)),"Yes","No"))</f>
        <v/>
      </c>
      <c r="M81" s="15" t="str">
        <f aca="false">IF(OR($K81="",$H81="",$H81=0),"",ROUND($K81*12/$H81,1))</f>
        <v/>
      </c>
      <c r="N81" s="17" t="str">
        <f aca="false">IF($A81="","",IF(AND($G81="Only this person",$I81="Compliance risk"),"One person, and it is a compliance risk.",IF(AND($G81="Only this person",$I81="Money stops"),"One person, and money stops without them.",IF(AND($L81="Yes",ISNUMBER($K81),$K81&gt;Thresholds!$B$8),TEXT($K81,"0.0")&amp;" hours a month of you. That is a job.",IF(AND($G81="Only this person",$C81="Knowledge"),"Undocumented knowledge with one owner.",IF($G81="Only this person","Only one person can do this.",IF(AND($L81="Yes",$C81="Approval"),"You are a queue. This waits for you.","")))))))</f>
        <v/>
      </c>
      <c r="O81" s="0" t="str">
        <f aca="false">IF($D81="","",IF($D81="Daily",1,IF($D81="Weekly",7,IF($D81="Fortnightly",14,IF($D81="Monthly",30,IF($D81="Quarterly",90,30))))))</f>
        <v/>
      </c>
      <c r="P81" s="0" t="str">
        <f aca="false">IF(AND($L81="Yes",$G81="Only this person",ISNUMBER($O81)),$O81,"")</f>
        <v/>
      </c>
    </row>
    <row r="82" customFormat="false" ht="19.5" hidden="false" customHeight="true" outlineLevel="0" collapsed="false">
      <c r="A82" s="12"/>
      <c r="B82" s="12"/>
      <c r="C82" s="12"/>
      <c r="D82" s="12"/>
      <c r="E82" s="13"/>
      <c r="F82" s="12"/>
      <c r="G82" s="12"/>
      <c r="H82" s="13"/>
      <c r="I82" s="12"/>
      <c r="J82" s="14" t="str">
        <f aca="false">IF($D82="","",IF($D82="Daily",21,IF($D82="Weekly",4.33,IF($D82="Fortnightly",2.17,IF($D82="Monthly",1,IF($D82="Quarterly",0.33,1))))))</f>
        <v/>
      </c>
      <c r="K82" s="15" t="str">
        <f aca="false">IF(OR($E82="",$J82=""),"",ROUND($E82*$J82/60,1))</f>
        <v/>
      </c>
      <c r="L82" s="16" t="str">
        <f aca="false">IF($F82="","",IF(EXACT(TRIM($F82),TRIM($B$5)),"Yes","No"))</f>
        <v/>
      </c>
      <c r="M82" s="15" t="str">
        <f aca="false">IF(OR($K82="",$H82="",$H82=0),"",ROUND($K82*12/$H82,1))</f>
        <v/>
      </c>
      <c r="N82" s="17" t="str">
        <f aca="false">IF($A82="","",IF(AND($G82="Only this person",$I82="Compliance risk"),"One person, and it is a compliance risk.",IF(AND($G82="Only this person",$I82="Money stops"),"One person, and money stops without them.",IF(AND($L82="Yes",ISNUMBER($K82),$K82&gt;Thresholds!$B$8),TEXT($K82,"0.0")&amp;" hours a month of you. That is a job.",IF(AND($G82="Only this person",$C82="Knowledge"),"Undocumented knowledge with one owner.",IF($G82="Only this person","Only one person can do this.",IF(AND($L82="Yes",$C82="Approval"),"You are a queue. This waits for you.","")))))))</f>
        <v/>
      </c>
      <c r="O82" s="0" t="str">
        <f aca="false">IF($D82="","",IF($D82="Daily",1,IF($D82="Weekly",7,IF($D82="Fortnightly",14,IF($D82="Monthly",30,IF($D82="Quarterly",90,30))))))</f>
        <v/>
      </c>
      <c r="P82" s="0" t="str">
        <f aca="false">IF(AND($L82="Yes",$G82="Only this person",ISNUMBER($O82)),$O82,"")</f>
        <v/>
      </c>
    </row>
    <row r="83" customFormat="false" ht="19.5" hidden="false" customHeight="true" outlineLevel="0" collapsed="false">
      <c r="A83" s="12"/>
      <c r="B83" s="12"/>
      <c r="C83" s="12"/>
      <c r="D83" s="12"/>
      <c r="E83" s="13"/>
      <c r="F83" s="12"/>
      <c r="G83" s="12"/>
      <c r="H83" s="13"/>
      <c r="I83" s="12"/>
      <c r="J83" s="14" t="str">
        <f aca="false">IF($D83="","",IF($D83="Daily",21,IF($D83="Weekly",4.33,IF($D83="Fortnightly",2.17,IF($D83="Monthly",1,IF($D83="Quarterly",0.33,1))))))</f>
        <v/>
      </c>
      <c r="K83" s="15" t="str">
        <f aca="false">IF(OR($E83="",$J83=""),"",ROUND($E83*$J83/60,1))</f>
        <v/>
      </c>
      <c r="L83" s="16" t="str">
        <f aca="false">IF($F83="","",IF(EXACT(TRIM($F83),TRIM($B$5)),"Yes","No"))</f>
        <v/>
      </c>
      <c r="M83" s="15" t="str">
        <f aca="false">IF(OR($K83="",$H83="",$H83=0),"",ROUND($K83*12/$H83,1))</f>
        <v/>
      </c>
      <c r="N83" s="17" t="str">
        <f aca="false">IF($A83="","",IF(AND($G83="Only this person",$I83="Compliance risk"),"One person, and it is a compliance risk.",IF(AND($G83="Only this person",$I83="Money stops"),"One person, and money stops without them.",IF(AND($L83="Yes",ISNUMBER($K83),$K83&gt;Thresholds!$B$8),TEXT($K83,"0.0")&amp;" hours a month of you. That is a job.",IF(AND($G83="Only this person",$C83="Knowledge"),"Undocumented knowledge with one owner.",IF($G83="Only this person","Only one person can do this.",IF(AND($L83="Yes",$C83="Approval"),"You are a queue. This waits for you.","")))))))</f>
        <v/>
      </c>
      <c r="O83" s="0" t="str">
        <f aca="false">IF($D83="","",IF($D83="Daily",1,IF($D83="Weekly",7,IF($D83="Fortnightly",14,IF($D83="Monthly",30,IF($D83="Quarterly",90,30))))))</f>
        <v/>
      </c>
      <c r="P83" s="0" t="str">
        <f aca="false">IF(AND($L83="Yes",$G83="Only this person",ISNUMBER($O83)),$O83,"")</f>
        <v/>
      </c>
    </row>
    <row r="84" customFormat="false" ht="19.5" hidden="false" customHeight="true" outlineLevel="0" collapsed="false">
      <c r="A84" s="12"/>
      <c r="B84" s="12"/>
      <c r="C84" s="12"/>
      <c r="D84" s="12"/>
      <c r="E84" s="13"/>
      <c r="F84" s="12"/>
      <c r="G84" s="12"/>
      <c r="H84" s="13"/>
      <c r="I84" s="12"/>
      <c r="J84" s="14" t="str">
        <f aca="false">IF($D84="","",IF($D84="Daily",21,IF($D84="Weekly",4.33,IF($D84="Fortnightly",2.17,IF($D84="Monthly",1,IF($D84="Quarterly",0.33,1))))))</f>
        <v/>
      </c>
      <c r="K84" s="15" t="str">
        <f aca="false">IF(OR($E84="",$J84=""),"",ROUND($E84*$J84/60,1))</f>
        <v/>
      </c>
      <c r="L84" s="16" t="str">
        <f aca="false">IF($F84="","",IF(EXACT(TRIM($F84),TRIM($B$5)),"Yes","No"))</f>
        <v/>
      </c>
      <c r="M84" s="15" t="str">
        <f aca="false">IF(OR($K84="",$H84="",$H84=0),"",ROUND($K84*12/$H84,1))</f>
        <v/>
      </c>
      <c r="N84" s="17" t="str">
        <f aca="false">IF($A84="","",IF(AND($G84="Only this person",$I84="Compliance risk"),"One person, and it is a compliance risk.",IF(AND($G84="Only this person",$I84="Money stops"),"One person, and money stops without them.",IF(AND($L84="Yes",ISNUMBER($K84),$K84&gt;Thresholds!$B$8),TEXT($K84,"0.0")&amp;" hours a month of you. That is a job.",IF(AND($G84="Only this person",$C84="Knowledge"),"Undocumented knowledge with one owner.",IF($G84="Only this person","Only one person can do this.",IF(AND($L84="Yes",$C84="Approval"),"You are a queue. This waits for you.","")))))))</f>
        <v/>
      </c>
      <c r="O84" s="0" t="str">
        <f aca="false">IF($D84="","",IF($D84="Daily",1,IF($D84="Weekly",7,IF($D84="Fortnightly",14,IF($D84="Monthly",30,IF($D84="Quarterly",90,30))))))</f>
        <v/>
      </c>
      <c r="P84" s="0" t="str">
        <f aca="false">IF(AND($L84="Yes",$G84="Only this person",ISNUMBER($O84)),$O84,"")</f>
        <v/>
      </c>
    </row>
    <row r="85" customFormat="false" ht="19.5" hidden="false" customHeight="true" outlineLevel="0" collapsed="false">
      <c r="A85" s="12"/>
      <c r="B85" s="12"/>
      <c r="C85" s="12"/>
      <c r="D85" s="12"/>
      <c r="E85" s="13"/>
      <c r="F85" s="12"/>
      <c r="G85" s="12"/>
      <c r="H85" s="13"/>
      <c r="I85" s="12"/>
      <c r="J85" s="14" t="str">
        <f aca="false">IF($D85="","",IF($D85="Daily",21,IF($D85="Weekly",4.33,IF($D85="Fortnightly",2.17,IF($D85="Monthly",1,IF($D85="Quarterly",0.33,1))))))</f>
        <v/>
      </c>
      <c r="K85" s="15" t="str">
        <f aca="false">IF(OR($E85="",$J85=""),"",ROUND($E85*$J85/60,1))</f>
        <v/>
      </c>
      <c r="L85" s="16" t="str">
        <f aca="false">IF($F85="","",IF(EXACT(TRIM($F85),TRIM($B$5)),"Yes","No"))</f>
        <v/>
      </c>
      <c r="M85" s="15" t="str">
        <f aca="false">IF(OR($K85="",$H85="",$H85=0),"",ROUND($K85*12/$H85,1))</f>
        <v/>
      </c>
      <c r="N85" s="17" t="str">
        <f aca="false">IF($A85="","",IF(AND($G85="Only this person",$I85="Compliance risk"),"One person, and it is a compliance risk.",IF(AND($G85="Only this person",$I85="Money stops"),"One person, and money stops without them.",IF(AND($L85="Yes",ISNUMBER($K85),$K85&gt;Thresholds!$B$8),TEXT($K85,"0.0")&amp;" hours a month of you. That is a job.",IF(AND($G85="Only this person",$C85="Knowledge"),"Undocumented knowledge with one owner.",IF($G85="Only this person","Only one person can do this.",IF(AND($L85="Yes",$C85="Approval"),"You are a queue. This waits for you.","")))))))</f>
        <v/>
      </c>
      <c r="O85" s="0" t="str">
        <f aca="false">IF($D85="","",IF($D85="Daily",1,IF($D85="Weekly",7,IF($D85="Fortnightly",14,IF($D85="Monthly",30,IF($D85="Quarterly",90,30))))))</f>
        <v/>
      </c>
      <c r="P85" s="0" t="str">
        <f aca="false">IF(AND($L85="Yes",$G85="Only this person",ISNUMBER($O85)),$O85,"")</f>
        <v/>
      </c>
    </row>
    <row r="86" customFormat="false" ht="19.5" hidden="false" customHeight="true" outlineLevel="0" collapsed="false">
      <c r="A86" s="12"/>
      <c r="B86" s="12"/>
      <c r="C86" s="12"/>
      <c r="D86" s="12"/>
      <c r="E86" s="13"/>
      <c r="F86" s="12"/>
      <c r="G86" s="12"/>
      <c r="H86" s="13"/>
      <c r="I86" s="12"/>
      <c r="J86" s="14" t="str">
        <f aca="false">IF($D86="","",IF($D86="Daily",21,IF($D86="Weekly",4.33,IF($D86="Fortnightly",2.17,IF($D86="Monthly",1,IF($D86="Quarterly",0.33,1))))))</f>
        <v/>
      </c>
      <c r="K86" s="15" t="str">
        <f aca="false">IF(OR($E86="",$J86=""),"",ROUND($E86*$J86/60,1))</f>
        <v/>
      </c>
      <c r="L86" s="16" t="str">
        <f aca="false">IF($F86="","",IF(EXACT(TRIM($F86),TRIM($B$5)),"Yes","No"))</f>
        <v/>
      </c>
      <c r="M86" s="15" t="str">
        <f aca="false">IF(OR($K86="",$H86="",$H86=0),"",ROUND($K86*12/$H86,1))</f>
        <v/>
      </c>
      <c r="N86" s="17" t="str">
        <f aca="false">IF($A86="","",IF(AND($G86="Only this person",$I86="Compliance risk"),"One person, and it is a compliance risk.",IF(AND($G86="Only this person",$I86="Money stops"),"One person, and money stops without them.",IF(AND($L86="Yes",ISNUMBER($K86),$K86&gt;Thresholds!$B$8),TEXT($K86,"0.0")&amp;" hours a month of you. That is a job.",IF(AND($G86="Only this person",$C86="Knowledge"),"Undocumented knowledge with one owner.",IF($G86="Only this person","Only one person can do this.",IF(AND($L86="Yes",$C86="Approval"),"You are a queue. This waits for you.","")))))))</f>
        <v/>
      </c>
      <c r="O86" s="0" t="str">
        <f aca="false">IF($D86="","",IF($D86="Daily",1,IF($D86="Weekly",7,IF($D86="Fortnightly",14,IF($D86="Monthly",30,IF($D86="Quarterly",90,30))))))</f>
        <v/>
      </c>
      <c r="P86" s="0" t="str">
        <f aca="false">IF(AND($L86="Yes",$G86="Only this person",ISNUMBER($O86)),$O86,"")</f>
        <v/>
      </c>
    </row>
    <row r="87" customFormat="false" ht="19.5" hidden="false" customHeight="true" outlineLevel="0" collapsed="false">
      <c r="A87" s="12"/>
      <c r="B87" s="12"/>
      <c r="C87" s="12"/>
      <c r="D87" s="12"/>
      <c r="E87" s="13"/>
      <c r="F87" s="12"/>
      <c r="G87" s="12"/>
      <c r="H87" s="13"/>
      <c r="I87" s="12"/>
      <c r="J87" s="14" t="str">
        <f aca="false">IF($D87="","",IF($D87="Daily",21,IF($D87="Weekly",4.33,IF($D87="Fortnightly",2.17,IF($D87="Monthly",1,IF($D87="Quarterly",0.33,1))))))</f>
        <v/>
      </c>
      <c r="K87" s="15" t="str">
        <f aca="false">IF(OR($E87="",$J87=""),"",ROUND($E87*$J87/60,1))</f>
        <v/>
      </c>
      <c r="L87" s="16" t="str">
        <f aca="false">IF($F87="","",IF(EXACT(TRIM($F87),TRIM($B$5)),"Yes","No"))</f>
        <v/>
      </c>
      <c r="M87" s="15" t="str">
        <f aca="false">IF(OR($K87="",$H87="",$H87=0),"",ROUND($K87*12/$H87,1))</f>
        <v/>
      </c>
      <c r="N87" s="17" t="str">
        <f aca="false">IF($A87="","",IF(AND($G87="Only this person",$I87="Compliance risk"),"One person, and it is a compliance risk.",IF(AND($G87="Only this person",$I87="Money stops"),"One person, and money stops without them.",IF(AND($L87="Yes",ISNUMBER($K87),$K87&gt;Thresholds!$B$8),TEXT($K87,"0.0")&amp;" hours a month of you. That is a job.",IF(AND($G87="Only this person",$C87="Knowledge"),"Undocumented knowledge with one owner.",IF($G87="Only this person","Only one person can do this.",IF(AND($L87="Yes",$C87="Approval"),"You are a queue. This waits for you.","")))))))</f>
        <v/>
      </c>
      <c r="O87" s="0" t="str">
        <f aca="false">IF($D87="","",IF($D87="Daily",1,IF($D87="Weekly",7,IF($D87="Fortnightly",14,IF($D87="Monthly",30,IF($D87="Quarterly",90,30))))))</f>
        <v/>
      </c>
      <c r="P87" s="0" t="str">
        <f aca="false">IF(AND($L87="Yes",$G87="Only this person",ISNUMBER($O87)),$O87,"")</f>
        <v/>
      </c>
    </row>
    <row r="88" customFormat="false" ht="19.5" hidden="false" customHeight="true" outlineLevel="0" collapsed="false">
      <c r="A88" s="12"/>
      <c r="B88" s="12"/>
      <c r="C88" s="12"/>
      <c r="D88" s="12"/>
      <c r="E88" s="13"/>
      <c r="F88" s="12"/>
      <c r="G88" s="12"/>
      <c r="H88" s="13"/>
      <c r="I88" s="12"/>
      <c r="J88" s="14" t="str">
        <f aca="false">IF($D88="","",IF($D88="Daily",21,IF($D88="Weekly",4.33,IF($D88="Fortnightly",2.17,IF($D88="Monthly",1,IF($D88="Quarterly",0.33,1))))))</f>
        <v/>
      </c>
      <c r="K88" s="15" t="str">
        <f aca="false">IF(OR($E88="",$J88=""),"",ROUND($E88*$J88/60,1))</f>
        <v/>
      </c>
      <c r="L88" s="16" t="str">
        <f aca="false">IF($F88="","",IF(EXACT(TRIM($F88),TRIM($B$5)),"Yes","No"))</f>
        <v/>
      </c>
      <c r="M88" s="15" t="str">
        <f aca="false">IF(OR($K88="",$H88="",$H88=0),"",ROUND($K88*12/$H88,1))</f>
        <v/>
      </c>
      <c r="N88" s="17" t="str">
        <f aca="false">IF($A88="","",IF(AND($G88="Only this person",$I88="Compliance risk"),"One person, and it is a compliance risk.",IF(AND($G88="Only this person",$I88="Money stops"),"One person, and money stops without them.",IF(AND($L88="Yes",ISNUMBER($K88),$K88&gt;Thresholds!$B$8),TEXT($K88,"0.0")&amp;" hours a month of you. That is a job.",IF(AND($G88="Only this person",$C88="Knowledge"),"Undocumented knowledge with one owner.",IF($G88="Only this person","Only one person can do this.",IF(AND($L88="Yes",$C88="Approval"),"You are a queue. This waits for you.","")))))))</f>
        <v/>
      </c>
      <c r="O88" s="0" t="str">
        <f aca="false">IF($D88="","",IF($D88="Daily",1,IF($D88="Weekly",7,IF($D88="Fortnightly",14,IF($D88="Monthly",30,IF($D88="Quarterly",90,30))))))</f>
        <v/>
      </c>
      <c r="P88" s="0" t="str">
        <f aca="false">IF(AND($L88="Yes",$G88="Only this person",ISNUMBER($O88)),$O88,"")</f>
        <v/>
      </c>
    </row>
    <row r="89" customFormat="false" ht="19.5" hidden="false" customHeight="true" outlineLevel="0" collapsed="false">
      <c r="A89" s="12"/>
      <c r="B89" s="12"/>
      <c r="C89" s="12"/>
      <c r="D89" s="12"/>
      <c r="E89" s="13"/>
      <c r="F89" s="12"/>
      <c r="G89" s="12"/>
      <c r="H89" s="13"/>
      <c r="I89" s="12"/>
      <c r="J89" s="14" t="str">
        <f aca="false">IF($D89="","",IF($D89="Daily",21,IF($D89="Weekly",4.33,IF($D89="Fortnightly",2.17,IF($D89="Monthly",1,IF($D89="Quarterly",0.33,1))))))</f>
        <v/>
      </c>
      <c r="K89" s="15" t="str">
        <f aca="false">IF(OR($E89="",$J89=""),"",ROUND($E89*$J89/60,1))</f>
        <v/>
      </c>
      <c r="L89" s="16" t="str">
        <f aca="false">IF($F89="","",IF(EXACT(TRIM($F89),TRIM($B$5)),"Yes","No"))</f>
        <v/>
      </c>
      <c r="M89" s="15" t="str">
        <f aca="false">IF(OR($K89="",$H89="",$H89=0),"",ROUND($K89*12/$H89,1))</f>
        <v/>
      </c>
      <c r="N89" s="17" t="str">
        <f aca="false">IF($A89="","",IF(AND($G89="Only this person",$I89="Compliance risk"),"One person, and it is a compliance risk.",IF(AND($G89="Only this person",$I89="Money stops"),"One person, and money stops without them.",IF(AND($L89="Yes",ISNUMBER($K89),$K89&gt;Thresholds!$B$8),TEXT($K89,"0.0")&amp;" hours a month of you. That is a job.",IF(AND($G89="Only this person",$C89="Knowledge"),"Undocumented knowledge with one owner.",IF($G89="Only this person","Only one person can do this.",IF(AND($L89="Yes",$C89="Approval"),"You are a queue. This waits for you.","")))))))</f>
        <v/>
      </c>
      <c r="O89" s="0" t="str">
        <f aca="false">IF($D89="","",IF($D89="Daily",1,IF($D89="Weekly",7,IF($D89="Fortnightly",14,IF($D89="Monthly",30,IF($D89="Quarterly",90,30))))))</f>
        <v/>
      </c>
      <c r="P89" s="0" t="str">
        <f aca="false">IF(AND($L89="Yes",$G89="Only this person",ISNUMBER($O89)),$O89,"")</f>
        <v/>
      </c>
    </row>
    <row r="90" customFormat="false" ht="19.5" hidden="false" customHeight="true" outlineLevel="0" collapsed="false">
      <c r="A90" s="12"/>
      <c r="B90" s="12"/>
      <c r="C90" s="12"/>
      <c r="D90" s="12"/>
      <c r="E90" s="13"/>
      <c r="F90" s="12"/>
      <c r="G90" s="12"/>
      <c r="H90" s="13"/>
      <c r="I90" s="12"/>
      <c r="J90" s="14" t="str">
        <f aca="false">IF($D90="","",IF($D90="Daily",21,IF($D90="Weekly",4.33,IF($D90="Fortnightly",2.17,IF($D90="Monthly",1,IF($D90="Quarterly",0.33,1))))))</f>
        <v/>
      </c>
      <c r="K90" s="15" t="str">
        <f aca="false">IF(OR($E90="",$J90=""),"",ROUND($E90*$J90/60,1))</f>
        <v/>
      </c>
      <c r="L90" s="16" t="str">
        <f aca="false">IF($F90="","",IF(EXACT(TRIM($F90),TRIM($B$5)),"Yes","No"))</f>
        <v/>
      </c>
      <c r="M90" s="15" t="str">
        <f aca="false">IF(OR($K90="",$H90="",$H90=0),"",ROUND($K90*12/$H90,1))</f>
        <v/>
      </c>
      <c r="N90" s="17" t="str">
        <f aca="false">IF($A90="","",IF(AND($G90="Only this person",$I90="Compliance risk"),"One person, and it is a compliance risk.",IF(AND($G90="Only this person",$I90="Money stops"),"One person, and money stops without them.",IF(AND($L90="Yes",ISNUMBER($K90),$K90&gt;Thresholds!$B$8),TEXT($K90,"0.0")&amp;" hours a month of you. That is a job.",IF(AND($G90="Only this person",$C90="Knowledge"),"Undocumented knowledge with one owner.",IF($G90="Only this person","Only one person can do this.",IF(AND($L90="Yes",$C90="Approval"),"You are a queue. This waits for you.","")))))))</f>
        <v/>
      </c>
      <c r="O90" s="0" t="str">
        <f aca="false">IF($D90="","",IF($D90="Daily",1,IF($D90="Weekly",7,IF($D90="Fortnightly",14,IF($D90="Monthly",30,IF($D90="Quarterly",90,30))))))</f>
        <v/>
      </c>
      <c r="P90" s="0" t="str">
        <f aca="false">IF(AND($L90="Yes",$G90="Only this person",ISNUMBER($O90)),$O90,"")</f>
        <v/>
      </c>
    </row>
    <row r="91" customFormat="false" ht="19.5" hidden="false" customHeight="true" outlineLevel="0" collapsed="false">
      <c r="A91" s="12"/>
      <c r="B91" s="12"/>
      <c r="C91" s="12"/>
      <c r="D91" s="12"/>
      <c r="E91" s="13"/>
      <c r="F91" s="12"/>
      <c r="G91" s="12"/>
      <c r="H91" s="13"/>
      <c r="I91" s="12"/>
      <c r="J91" s="14" t="str">
        <f aca="false">IF($D91="","",IF($D91="Daily",21,IF($D91="Weekly",4.33,IF($D91="Fortnightly",2.17,IF($D91="Monthly",1,IF($D91="Quarterly",0.33,1))))))</f>
        <v/>
      </c>
      <c r="K91" s="15" t="str">
        <f aca="false">IF(OR($E91="",$J91=""),"",ROUND($E91*$J91/60,1))</f>
        <v/>
      </c>
      <c r="L91" s="16" t="str">
        <f aca="false">IF($F91="","",IF(EXACT(TRIM($F91),TRIM($B$5)),"Yes","No"))</f>
        <v/>
      </c>
      <c r="M91" s="15" t="str">
        <f aca="false">IF(OR($K91="",$H91="",$H91=0),"",ROUND($K91*12/$H91,1))</f>
        <v/>
      </c>
      <c r="N91" s="17" t="str">
        <f aca="false">IF($A91="","",IF(AND($G91="Only this person",$I91="Compliance risk"),"One person, and it is a compliance risk.",IF(AND($G91="Only this person",$I91="Money stops"),"One person, and money stops without them.",IF(AND($L91="Yes",ISNUMBER($K91),$K91&gt;Thresholds!$B$8),TEXT($K91,"0.0")&amp;" hours a month of you. That is a job.",IF(AND($G91="Only this person",$C91="Knowledge"),"Undocumented knowledge with one owner.",IF($G91="Only this person","Only one person can do this.",IF(AND($L91="Yes",$C91="Approval"),"You are a queue. This waits for you.","")))))))</f>
        <v/>
      </c>
      <c r="O91" s="0" t="str">
        <f aca="false">IF($D91="","",IF($D91="Daily",1,IF($D91="Weekly",7,IF($D91="Fortnightly",14,IF($D91="Monthly",30,IF($D91="Quarterly",90,30))))))</f>
        <v/>
      </c>
      <c r="P91" s="0" t="str">
        <f aca="false">IF(AND($L91="Yes",$G91="Only this person",ISNUMBER($O91)),$O91,"")</f>
        <v/>
      </c>
    </row>
    <row r="92" customFormat="false" ht="19.5" hidden="false" customHeight="true" outlineLevel="0" collapsed="false">
      <c r="A92" s="12"/>
      <c r="B92" s="12"/>
      <c r="C92" s="12"/>
      <c r="D92" s="12"/>
      <c r="E92" s="13"/>
      <c r="F92" s="12"/>
      <c r="G92" s="12"/>
      <c r="H92" s="13"/>
      <c r="I92" s="12"/>
      <c r="J92" s="14" t="str">
        <f aca="false">IF($D92="","",IF($D92="Daily",21,IF($D92="Weekly",4.33,IF($D92="Fortnightly",2.17,IF($D92="Monthly",1,IF($D92="Quarterly",0.33,1))))))</f>
        <v/>
      </c>
      <c r="K92" s="15" t="str">
        <f aca="false">IF(OR($E92="",$J92=""),"",ROUND($E92*$J92/60,1))</f>
        <v/>
      </c>
      <c r="L92" s="16" t="str">
        <f aca="false">IF($F92="","",IF(EXACT(TRIM($F92),TRIM($B$5)),"Yes","No"))</f>
        <v/>
      </c>
      <c r="M92" s="15" t="str">
        <f aca="false">IF(OR($K92="",$H92="",$H92=0),"",ROUND($K92*12/$H92,1))</f>
        <v/>
      </c>
      <c r="N92" s="17" t="str">
        <f aca="false">IF($A92="","",IF(AND($G92="Only this person",$I92="Compliance risk"),"One person, and it is a compliance risk.",IF(AND($G92="Only this person",$I92="Money stops"),"One person, and money stops without them.",IF(AND($L92="Yes",ISNUMBER($K92),$K92&gt;Thresholds!$B$8),TEXT($K92,"0.0")&amp;" hours a month of you. That is a job.",IF(AND($G92="Only this person",$C92="Knowledge"),"Undocumented knowledge with one owner.",IF($G92="Only this person","Only one person can do this.",IF(AND($L92="Yes",$C92="Approval"),"You are a queue. This waits for you.","")))))))</f>
        <v/>
      </c>
      <c r="O92" s="0" t="str">
        <f aca="false">IF($D92="","",IF($D92="Daily",1,IF($D92="Weekly",7,IF($D92="Fortnightly",14,IF($D92="Monthly",30,IF($D92="Quarterly",90,30))))))</f>
        <v/>
      </c>
      <c r="P92" s="0" t="str">
        <f aca="false">IF(AND($L92="Yes",$G92="Only this person",ISNUMBER($O92)),$O92,"")</f>
        <v/>
      </c>
    </row>
    <row r="93" customFormat="false" ht="19.5" hidden="false" customHeight="true" outlineLevel="0" collapsed="false">
      <c r="A93" s="12"/>
      <c r="B93" s="12"/>
      <c r="C93" s="12"/>
      <c r="D93" s="12"/>
      <c r="E93" s="13"/>
      <c r="F93" s="12"/>
      <c r="G93" s="12"/>
      <c r="H93" s="13"/>
      <c r="I93" s="12"/>
      <c r="J93" s="14" t="str">
        <f aca="false">IF($D93="","",IF($D93="Daily",21,IF($D93="Weekly",4.33,IF($D93="Fortnightly",2.17,IF($D93="Monthly",1,IF($D93="Quarterly",0.33,1))))))</f>
        <v/>
      </c>
      <c r="K93" s="15" t="str">
        <f aca="false">IF(OR($E93="",$J93=""),"",ROUND($E93*$J93/60,1))</f>
        <v/>
      </c>
      <c r="L93" s="16" t="str">
        <f aca="false">IF($F93="","",IF(EXACT(TRIM($F93),TRIM($B$5)),"Yes","No"))</f>
        <v/>
      </c>
      <c r="M93" s="15" t="str">
        <f aca="false">IF(OR($K93="",$H93="",$H93=0),"",ROUND($K93*12/$H93,1))</f>
        <v/>
      </c>
      <c r="N93" s="17" t="str">
        <f aca="false">IF($A93="","",IF(AND($G93="Only this person",$I93="Compliance risk"),"One person, and it is a compliance risk.",IF(AND($G93="Only this person",$I93="Money stops"),"One person, and money stops without them.",IF(AND($L93="Yes",ISNUMBER($K93),$K93&gt;Thresholds!$B$8),TEXT($K93,"0.0")&amp;" hours a month of you. That is a job.",IF(AND($G93="Only this person",$C93="Knowledge"),"Undocumented knowledge with one owner.",IF($G93="Only this person","Only one person can do this.",IF(AND($L93="Yes",$C93="Approval"),"You are a queue. This waits for you.","")))))))</f>
        <v/>
      </c>
      <c r="O93" s="0" t="str">
        <f aca="false">IF($D93="","",IF($D93="Daily",1,IF($D93="Weekly",7,IF($D93="Fortnightly",14,IF($D93="Monthly",30,IF($D93="Quarterly",90,30))))))</f>
        <v/>
      </c>
      <c r="P93" s="0" t="str">
        <f aca="false">IF(AND($L93="Yes",$G93="Only this person",ISNUMBER($O93)),$O93,"")</f>
        <v/>
      </c>
    </row>
    <row r="94" customFormat="false" ht="19.5" hidden="false" customHeight="true" outlineLevel="0" collapsed="false">
      <c r="A94" s="12"/>
      <c r="B94" s="12"/>
      <c r="C94" s="12"/>
      <c r="D94" s="12"/>
      <c r="E94" s="13"/>
      <c r="F94" s="12"/>
      <c r="G94" s="12"/>
      <c r="H94" s="13"/>
      <c r="I94" s="12"/>
      <c r="J94" s="14" t="str">
        <f aca="false">IF($D94="","",IF($D94="Daily",21,IF($D94="Weekly",4.33,IF($D94="Fortnightly",2.17,IF($D94="Monthly",1,IF($D94="Quarterly",0.33,1))))))</f>
        <v/>
      </c>
      <c r="K94" s="15" t="str">
        <f aca="false">IF(OR($E94="",$J94=""),"",ROUND($E94*$J94/60,1))</f>
        <v/>
      </c>
      <c r="L94" s="16" t="str">
        <f aca="false">IF($F94="","",IF(EXACT(TRIM($F94),TRIM($B$5)),"Yes","No"))</f>
        <v/>
      </c>
      <c r="M94" s="15" t="str">
        <f aca="false">IF(OR($K94="",$H94="",$H94=0),"",ROUND($K94*12/$H94,1))</f>
        <v/>
      </c>
      <c r="N94" s="17" t="str">
        <f aca="false">IF($A94="","",IF(AND($G94="Only this person",$I94="Compliance risk"),"One person, and it is a compliance risk.",IF(AND($G94="Only this person",$I94="Money stops"),"One person, and money stops without them.",IF(AND($L94="Yes",ISNUMBER($K94),$K94&gt;Thresholds!$B$8),TEXT($K94,"0.0")&amp;" hours a month of you. That is a job.",IF(AND($G94="Only this person",$C94="Knowledge"),"Undocumented knowledge with one owner.",IF($G94="Only this person","Only one person can do this.",IF(AND($L94="Yes",$C94="Approval"),"You are a queue. This waits for you.","")))))))</f>
        <v/>
      </c>
      <c r="O94" s="0" t="str">
        <f aca="false">IF($D94="","",IF($D94="Daily",1,IF($D94="Weekly",7,IF($D94="Fortnightly",14,IF($D94="Monthly",30,IF($D94="Quarterly",90,30))))))</f>
        <v/>
      </c>
      <c r="P94" s="0" t="str">
        <f aca="false">IF(AND($L94="Yes",$G94="Only this person",ISNUMBER($O94)),$O94,"")</f>
        <v/>
      </c>
    </row>
    <row r="95" customFormat="false" ht="19.5" hidden="false" customHeight="true" outlineLevel="0" collapsed="false">
      <c r="A95" s="12"/>
      <c r="B95" s="12"/>
      <c r="C95" s="12"/>
      <c r="D95" s="12"/>
      <c r="E95" s="13"/>
      <c r="F95" s="12"/>
      <c r="G95" s="12"/>
      <c r="H95" s="13"/>
      <c r="I95" s="12"/>
      <c r="J95" s="14" t="str">
        <f aca="false">IF($D95="","",IF($D95="Daily",21,IF($D95="Weekly",4.33,IF($D95="Fortnightly",2.17,IF($D95="Monthly",1,IF($D95="Quarterly",0.33,1))))))</f>
        <v/>
      </c>
      <c r="K95" s="15" t="str">
        <f aca="false">IF(OR($E95="",$J95=""),"",ROUND($E95*$J95/60,1))</f>
        <v/>
      </c>
      <c r="L95" s="16" t="str">
        <f aca="false">IF($F95="","",IF(EXACT(TRIM($F95),TRIM($B$5)),"Yes","No"))</f>
        <v/>
      </c>
      <c r="M95" s="15" t="str">
        <f aca="false">IF(OR($K95="",$H95="",$H95=0),"",ROUND($K95*12/$H95,1))</f>
        <v/>
      </c>
      <c r="N95" s="17" t="str">
        <f aca="false">IF($A95="","",IF(AND($G95="Only this person",$I95="Compliance risk"),"One person, and it is a compliance risk.",IF(AND($G95="Only this person",$I95="Money stops"),"One person, and money stops without them.",IF(AND($L95="Yes",ISNUMBER($K95),$K95&gt;Thresholds!$B$8),TEXT($K95,"0.0")&amp;" hours a month of you. That is a job.",IF(AND($G95="Only this person",$C95="Knowledge"),"Undocumented knowledge with one owner.",IF($G95="Only this person","Only one person can do this.",IF(AND($L95="Yes",$C95="Approval"),"You are a queue. This waits for you.","")))))))</f>
        <v/>
      </c>
      <c r="O95" s="0" t="str">
        <f aca="false">IF($D95="","",IF($D95="Daily",1,IF($D95="Weekly",7,IF($D95="Fortnightly",14,IF($D95="Monthly",30,IF($D95="Quarterly",90,30))))))</f>
        <v/>
      </c>
      <c r="P95" s="0" t="str">
        <f aca="false">IF(AND($L95="Yes",$G95="Only this person",ISNUMBER($O95)),$O95,"")</f>
        <v/>
      </c>
    </row>
    <row r="96" customFormat="false" ht="19.5" hidden="false" customHeight="true" outlineLevel="0" collapsed="false">
      <c r="A96" s="12"/>
      <c r="B96" s="12"/>
      <c r="C96" s="12"/>
      <c r="D96" s="12"/>
      <c r="E96" s="13"/>
      <c r="F96" s="12"/>
      <c r="G96" s="12"/>
      <c r="H96" s="13"/>
      <c r="I96" s="12"/>
      <c r="J96" s="14" t="str">
        <f aca="false">IF($D96="","",IF($D96="Daily",21,IF($D96="Weekly",4.33,IF($D96="Fortnightly",2.17,IF($D96="Monthly",1,IF($D96="Quarterly",0.33,1))))))</f>
        <v/>
      </c>
      <c r="K96" s="15" t="str">
        <f aca="false">IF(OR($E96="",$J96=""),"",ROUND($E96*$J96/60,1))</f>
        <v/>
      </c>
      <c r="L96" s="16" t="str">
        <f aca="false">IF($F96="","",IF(EXACT(TRIM($F96),TRIM($B$5)),"Yes","No"))</f>
        <v/>
      </c>
      <c r="M96" s="15" t="str">
        <f aca="false">IF(OR($K96="",$H96="",$H96=0),"",ROUND($K96*12/$H96,1))</f>
        <v/>
      </c>
      <c r="N96" s="17" t="str">
        <f aca="false">IF($A96="","",IF(AND($G96="Only this person",$I96="Compliance risk"),"One person, and it is a compliance risk.",IF(AND($G96="Only this person",$I96="Money stops"),"One person, and money stops without them.",IF(AND($L96="Yes",ISNUMBER($K96),$K96&gt;Thresholds!$B$8),TEXT($K96,"0.0")&amp;" hours a month of you. That is a job.",IF(AND($G96="Only this person",$C96="Knowledge"),"Undocumented knowledge with one owner.",IF($G96="Only this person","Only one person can do this.",IF(AND($L96="Yes",$C96="Approval"),"You are a queue. This waits for you.","")))))))</f>
        <v/>
      </c>
      <c r="O96" s="0" t="str">
        <f aca="false">IF($D96="","",IF($D96="Daily",1,IF($D96="Weekly",7,IF($D96="Fortnightly",14,IF($D96="Monthly",30,IF($D96="Quarterly",90,30))))))</f>
        <v/>
      </c>
      <c r="P96" s="0" t="str">
        <f aca="false">IF(AND($L96="Yes",$G96="Only this person",ISNUMBER($O96)),$O96,"")</f>
        <v/>
      </c>
    </row>
    <row r="97" customFormat="false" ht="19.5" hidden="false" customHeight="true" outlineLevel="0" collapsed="false">
      <c r="A97" s="12"/>
      <c r="B97" s="12"/>
      <c r="C97" s="12"/>
      <c r="D97" s="12"/>
      <c r="E97" s="13"/>
      <c r="F97" s="12"/>
      <c r="G97" s="12"/>
      <c r="H97" s="13"/>
      <c r="I97" s="12"/>
      <c r="J97" s="14" t="str">
        <f aca="false">IF($D97="","",IF($D97="Daily",21,IF($D97="Weekly",4.33,IF($D97="Fortnightly",2.17,IF($D97="Monthly",1,IF($D97="Quarterly",0.33,1))))))</f>
        <v/>
      </c>
      <c r="K97" s="15" t="str">
        <f aca="false">IF(OR($E97="",$J97=""),"",ROUND($E97*$J97/60,1))</f>
        <v/>
      </c>
      <c r="L97" s="16" t="str">
        <f aca="false">IF($F97="","",IF(EXACT(TRIM($F97),TRIM($B$5)),"Yes","No"))</f>
        <v/>
      </c>
      <c r="M97" s="15" t="str">
        <f aca="false">IF(OR($K97="",$H97="",$H97=0),"",ROUND($K97*12/$H97,1))</f>
        <v/>
      </c>
      <c r="N97" s="17" t="str">
        <f aca="false">IF($A97="","",IF(AND($G97="Only this person",$I97="Compliance risk"),"One person, and it is a compliance risk.",IF(AND($G97="Only this person",$I97="Money stops"),"One person, and money stops without them.",IF(AND($L97="Yes",ISNUMBER($K97),$K97&gt;Thresholds!$B$8),TEXT($K97,"0.0")&amp;" hours a month of you. That is a job.",IF(AND($G97="Only this person",$C97="Knowledge"),"Undocumented knowledge with one owner.",IF($G97="Only this person","Only one person can do this.",IF(AND($L97="Yes",$C97="Approval"),"You are a queue. This waits for you.","")))))))</f>
        <v/>
      </c>
      <c r="O97" s="0" t="str">
        <f aca="false">IF($D97="","",IF($D97="Daily",1,IF($D97="Weekly",7,IF($D97="Fortnightly",14,IF($D97="Monthly",30,IF($D97="Quarterly",90,30))))))</f>
        <v/>
      </c>
      <c r="P97" s="0" t="str">
        <f aca="false">IF(AND($L97="Yes",$G97="Only this person",ISNUMBER($O97)),$O97,"")</f>
        <v/>
      </c>
    </row>
    <row r="98" customFormat="false" ht="19.5" hidden="false" customHeight="true" outlineLevel="0" collapsed="false">
      <c r="A98" s="12"/>
      <c r="B98" s="12"/>
      <c r="C98" s="12"/>
      <c r="D98" s="12"/>
      <c r="E98" s="13"/>
      <c r="F98" s="12"/>
      <c r="G98" s="12"/>
      <c r="H98" s="13"/>
      <c r="I98" s="12"/>
      <c r="J98" s="14" t="str">
        <f aca="false">IF($D98="","",IF($D98="Daily",21,IF($D98="Weekly",4.33,IF($D98="Fortnightly",2.17,IF($D98="Monthly",1,IF($D98="Quarterly",0.33,1))))))</f>
        <v/>
      </c>
      <c r="K98" s="15" t="str">
        <f aca="false">IF(OR($E98="",$J98=""),"",ROUND($E98*$J98/60,1))</f>
        <v/>
      </c>
      <c r="L98" s="16" t="str">
        <f aca="false">IF($F98="","",IF(EXACT(TRIM($F98),TRIM($B$5)),"Yes","No"))</f>
        <v/>
      </c>
      <c r="M98" s="15" t="str">
        <f aca="false">IF(OR($K98="",$H98="",$H98=0),"",ROUND($K98*12/$H98,1))</f>
        <v/>
      </c>
      <c r="N98" s="17" t="str">
        <f aca="false">IF($A98="","",IF(AND($G98="Only this person",$I98="Compliance risk"),"One person, and it is a compliance risk.",IF(AND($G98="Only this person",$I98="Money stops"),"One person, and money stops without them.",IF(AND($L98="Yes",ISNUMBER($K98),$K98&gt;Thresholds!$B$8),TEXT($K98,"0.0")&amp;" hours a month of you. That is a job.",IF(AND($G98="Only this person",$C98="Knowledge"),"Undocumented knowledge with one owner.",IF($G98="Only this person","Only one person can do this.",IF(AND($L98="Yes",$C98="Approval"),"You are a queue. This waits for you.","")))))))</f>
        <v/>
      </c>
      <c r="O98" s="0" t="str">
        <f aca="false">IF($D98="","",IF($D98="Daily",1,IF($D98="Weekly",7,IF($D98="Fortnightly",14,IF($D98="Monthly",30,IF($D98="Quarterly",90,30))))))</f>
        <v/>
      </c>
      <c r="P98" s="0" t="str">
        <f aca="false">IF(AND($L98="Yes",$G98="Only this person",ISNUMBER($O98)),$O98,"")</f>
        <v/>
      </c>
    </row>
    <row r="99" customFormat="false" ht="19.5" hidden="false" customHeight="true" outlineLevel="0" collapsed="false">
      <c r="A99" s="12"/>
      <c r="B99" s="12"/>
      <c r="C99" s="12"/>
      <c r="D99" s="12"/>
      <c r="E99" s="13"/>
      <c r="F99" s="12"/>
      <c r="G99" s="12"/>
      <c r="H99" s="13"/>
      <c r="I99" s="12"/>
      <c r="J99" s="14" t="str">
        <f aca="false">IF($D99="","",IF($D99="Daily",21,IF($D99="Weekly",4.33,IF($D99="Fortnightly",2.17,IF($D99="Monthly",1,IF($D99="Quarterly",0.33,1))))))</f>
        <v/>
      </c>
      <c r="K99" s="15" t="str">
        <f aca="false">IF(OR($E99="",$J99=""),"",ROUND($E99*$J99/60,1))</f>
        <v/>
      </c>
      <c r="L99" s="16" t="str">
        <f aca="false">IF($F99="","",IF(EXACT(TRIM($F99),TRIM($B$5)),"Yes","No"))</f>
        <v/>
      </c>
      <c r="M99" s="15" t="str">
        <f aca="false">IF(OR($K99="",$H99="",$H99=0),"",ROUND($K99*12/$H99,1))</f>
        <v/>
      </c>
      <c r="N99" s="17" t="str">
        <f aca="false">IF($A99="","",IF(AND($G99="Only this person",$I99="Compliance risk"),"One person, and it is a compliance risk.",IF(AND($G99="Only this person",$I99="Money stops"),"One person, and money stops without them.",IF(AND($L99="Yes",ISNUMBER($K99),$K99&gt;Thresholds!$B$8),TEXT($K99,"0.0")&amp;" hours a month of you. That is a job.",IF(AND($G99="Only this person",$C99="Knowledge"),"Undocumented knowledge with one owner.",IF($G99="Only this person","Only one person can do this.",IF(AND($L99="Yes",$C99="Approval"),"You are a queue. This waits for you.","")))))))</f>
        <v/>
      </c>
      <c r="O99" s="0" t="str">
        <f aca="false">IF($D99="","",IF($D99="Daily",1,IF($D99="Weekly",7,IF($D99="Fortnightly",14,IF($D99="Monthly",30,IF($D99="Quarterly",90,30))))))</f>
        <v/>
      </c>
      <c r="P99" s="0" t="str">
        <f aca="false">IF(AND($L99="Yes",$G99="Only this person",ISNUMBER($O99)),$O99,"")</f>
        <v/>
      </c>
    </row>
    <row r="100" customFormat="false" ht="19.5" hidden="false" customHeight="true" outlineLevel="0" collapsed="false">
      <c r="A100" s="12"/>
      <c r="B100" s="12"/>
      <c r="C100" s="12"/>
      <c r="D100" s="12"/>
      <c r="E100" s="13"/>
      <c r="F100" s="12"/>
      <c r="G100" s="12"/>
      <c r="H100" s="13"/>
      <c r="I100" s="12"/>
      <c r="J100" s="14" t="str">
        <f aca="false">IF($D100="","",IF($D100="Daily",21,IF($D100="Weekly",4.33,IF($D100="Fortnightly",2.17,IF($D100="Monthly",1,IF($D100="Quarterly",0.33,1))))))</f>
        <v/>
      </c>
      <c r="K100" s="15" t="str">
        <f aca="false">IF(OR($E100="",$J100=""),"",ROUND($E100*$J100/60,1))</f>
        <v/>
      </c>
      <c r="L100" s="16" t="str">
        <f aca="false">IF($F100="","",IF(EXACT(TRIM($F100),TRIM($B$5)),"Yes","No"))</f>
        <v/>
      </c>
      <c r="M100" s="15" t="str">
        <f aca="false">IF(OR($K100="",$H100="",$H100=0),"",ROUND($K100*12/$H100,1))</f>
        <v/>
      </c>
      <c r="N100" s="17" t="str">
        <f aca="false">IF($A100="","",IF(AND($G100="Only this person",$I100="Compliance risk"),"One person, and it is a compliance risk.",IF(AND($G100="Only this person",$I100="Money stops"),"One person, and money stops without them.",IF(AND($L100="Yes",ISNUMBER($K100),$K100&gt;Thresholds!$B$8),TEXT($K100,"0.0")&amp;" hours a month of you. That is a job.",IF(AND($G100="Only this person",$C100="Knowledge"),"Undocumented knowledge with one owner.",IF($G100="Only this person","Only one person can do this.",IF(AND($L100="Yes",$C100="Approval"),"You are a queue. This waits for you.","")))))))</f>
        <v/>
      </c>
      <c r="O100" s="0" t="str">
        <f aca="false">IF($D100="","",IF($D100="Daily",1,IF($D100="Weekly",7,IF($D100="Fortnightly",14,IF($D100="Monthly",30,IF($D100="Quarterly",90,30))))))</f>
        <v/>
      </c>
      <c r="P100" s="0" t="str">
        <f aca="false">IF(AND($L100="Yes",$G100="Only this person",ISNUMBER($O100)),$O100,"")</f>
        <v/>
      </c>
    </row>
    <row r="101" customFormat="false" ht="19.5" hidden="false" customHeight="true" outlineLevel="0" collapsed="false">
      <c r="A101" s="12"/>
      <c r="B101" s="12"/>
      <c r="C101" s="12"/>
      <c r="D101" s="12"/>
      <c r="E101" s="13"/>
      <c r="F101" s="12"/>
      <c r="G101" s="12"/>
      <c r="H101" s="13"/>
      <c r="I101" s="12"/>
      <c r="J101" s="14" t="str">
        <f aca="false">IF($D101="","",IF($D101="Daily",21,IF($D101="Weekly",4.33,IF($D101="Fortnightly",2.17,IF($D101="Monthly",1,IF($D101="Quarterly",0.33,1))))))</f>
        <v/>
      </c>
      <c r="K101" s="15" t="str">
        <f aca="false">IF(OR($E101="",$J101=""),"",ROUND($E101*$J101/60,1))</f>
        <v/>
      </c>
      <c r="L101" s="16" t="str">
        <f aca="false">IF($F101="","",IF(EXACT(TRIM($F101),TRIM($B$5)),"Yes","No"))</f>
        <v/>
      </c>
      <c r="M101" s="15" t="str">
        <f aca="false">IF(OR($K101="",$H101="",$H101=0),"",ROUND($K101*12/$H101,1))</f>
        <v/>
      </c>
      <c r="N101" s="17" t="str">
        <f aca="false">IF($A101="","",IF(AND($G101="Only this person",$I101="Compliance risk"),"One person, and it is a compliance risk.",IF(AND($G101="Only this person",$I101="Money stops"),"One person, and money stops without them.",IF(AND($L101="Yes",ISNUMBER($K101),$K101&gt;Thresholds!$B$8),TEXT($K101,"0.0")&amp;" hours a month of you. That is a job.",IF(AND($G101="Only this person",$C101="Knowledge"),"Undocumented knowledge with one owner.",IF($G101="Only this person","Only one person can do this.",IF(AND($L101="Yes",$C101="Approval"),"You are a queue. This waits for you.","")))))))</f>
        <v/>
      </c>
      <c r="O101" s="0" t="str">
        <f aca="false">IF($D101="","",IF($D101="Daily",1,IF($D101="Weekly",7,IF($D101="Fortnightly",14,IF($D101="Monthly",30,IF($D101="Quarterly",90,30))))))</f>
        <v/>
      </c>
      <c r="P101" s="0" t="str">
        <f aca="false">IF(AND($L101="Yes",$G101="Only this person",ISNUMBER($O101)),$O101,"")</f>
        <v/>
      </c>
    </row>
    <row r="102" customFormat="false" ht="19.5" hidden="false" customHeight="true" outlineLevel="0" collapsed="false">
      <c r="A102" s="12"/>
      <c r="B102" s="12"/>
      <c r="C102" s="12"/>
      <c r="D102" s="12"/>
      <c r="E102" s="13"/>
      <c r="F102" s="12"/>
      <c r="G102" s="12"/>
      <c r="H102" s="13"/>
      <c r="I102" s="12"/>
      <c r="J102" s="14" t="str">
        <f aca="false">IF($D102="","",IF($D102="Daily",21,IF($D102="Weekly",4.33,IF($D102="Fortnightly",2.17,IF($D102="Monthly",1,IF($D102="Quarterly",0.33,1))))))</f>
        <v/>
      </c>
      <c r="K102" s="15" t="str">
        <f aca="false">IF(OR($E102="",$J102=""),"",ROUND($E102*$J102/60,1))</f>
        <v/>
      </c>
      <c r="L102" s="16" t="str">
        <f aca="false">IF($F102="","",IF(EXACT(TRIM($F102),TRIM($B$5)),"Yes","No"))</f>
        <v/>
      </c>
      <c r="M102" s="15" t="str">
        <f aca="false">IF(OR($K102="",$H102="",$H102=0),"",ROUND($K102*12/$H102,1))</f>
        <v/>
      </c>
      <c r="N102" s="17" t="str">
        <f aca="false">IF($A102="","",IF(AND($G102="Only this person",$I102="Compliance risk"),"One person, and it is a compliance risk.",IF(AND($G102="Only this person",$I102="Money stops"),"One person, and money stops without them.",IF(AND($L102="Yes",ISNUMBER($K102),$K102&gt;Thresholds!$B$8),TEXT($K102,"0.0")&amp;" hours a month of you. That is a job.",IF(AND($G102="Only this person",$C102="Knowledge"),"Undocumented knowledge with one owner.",IF($G102="Only this person","Only one person can do this.",IF(AND($L102="Yes",$C102="Approval"),"You are a queue. This waits for you.","")))))))</f>
        <v/>
      </c>
      <c r="O102" s="0" t="str">
        <f aca="false">IF($D102="","",IF($D102="Daily",1,IF($D102="Weekly",7,IF($D102="Fortnightly",14,IF($D102="Monthly",30,IF($D102="Quarterly",90,30))))))</f>
        <v/>
      </c>
      <c r="P102" s="0" t="str">
        <f aca="false">IF(AND($L102="Yes",$G102="Only this person",ISNUMBER($O102)),$O102,"")</f>
        <v/>
      </c>
    </row>
    <row r="103" customFormat="false" ht="19.5" hidden="false" customHeight="true" outlineLevel="0" collapsed="false">
      <c r="A103" s="12"/>
      <c r="B103" s="12"/>
      <c r="C103" s="12"/>
      <c r="D103" s="12"/>
      <c r="E103" s="13"/>
      <c r="F103" s="12"/>
      <c r="G103" s="12"/>
      <c r="H103" s="13"/>
      <c r="I103" s="12"/>
      <c r="J103" s="14" t="str">
        <f aca="false">IF($D103="","",IF($D103="Daily",21,IF($D103="Weekly",4.33,IF($D103="Fortnightly",2.17,IF($D103="Monthly",1,IF($D103="Quarterly",0.33,1))))))</f>
        <v/>
      </c>
      <c r="K103" s="15" t="str">
        <f aca="false">IF(OR($E103="",$J103=""),"",ROUND($E103*$J103/60,1))</f>
        <v/>
      </c>
      <c r="L103" s="16" t="str">
        <f aca="false">IF($F103="","",IF(EXACT(TRIM($F103),TRIM($B$5)),"Yes","No"))</f>
        <v/>
      </c>
      <c r="M103" s="15" t="str">
        <f aca="false">IF(OR($K103="",$H103="",$H103=0),"",ROUND($K103*12/$H103,1))</f>
        <v/>
      </c>
      <c r="N103" s="17" t="str">
        <f aca="false">IF($A103="","",IF(AND($G103="Only this person",$I103="Compliance risk"),"One person, and it is a compliance risk.",IF(AND($G103="Only this person",$I103="Money stops"),"One person, and money stops without them.",IF(AND($L103="Yes",ISNUMBER($K103),$K103&gt;Thresholds!$B$8),TEXT($K103,"0.0")&amp;" hours a month of you. That is a job.",IF(AND($G103="Only this person",$C103="Knowledge"),"Undocumented knowledge with one owner.",IF($G103="Only this person","Only one person can do this.",IF(AND($L103="Yes",$C103="Approval"),"You are a queue. This waits for you.","")))))))</f>
        <v/>
      </c>
      <c r="O103" s="0" t="str">
        <f aca="false">IF($D103="","",IF($D103="Daily",1,IF($D103="Weekly",7,IF($D103="Fortnightly",14,IF($D103="Monthly",30,IF($D103="Quarterly",90,30))))))</f>
        <v/>
      </c>
      <c r="P103" s="0" t="str">
        <f aca="false">IF(AND($L103="Yes",$G103="Only this person",ISNUMBER($O103)),$O103,"")</f>
        <v/>
      </c>
    </row>
    <row r="104" customFormat="false" ht="19.5" hidden="false" customHeight="true" outlineLevel="0" collapsed="false">
      <c r="A104" s="12"/>
      <c r="B104" s="12"/>
      <c r="C104" s="12"/>
      <c r="D104" s="12"/>
      <c r="E104" s="13"/>
      <c r="F104" s="12"/>
      <c r="G104" s="12"/>
      <c r="H104" s="13"/>
      <c r="I104" s="12"/>
      <c r="J104" s="14" t="str">
        <f aca="false">IF($D104="","",IF($D104="Daily",21,IF($D104="Weekly",4.33,IF($D104="Fortnightly",2.17,IF($D104="Monthly",1,IF($D104="Quarterly",0.33,1))))))</f>
        <v/>
      </c>
      <c r="K104" s="15" t="str">
        <f aca="false">IF(OR($E104="",$J104=""),"",ROUND($E104*$J104/60,1))</f>
        <v/>
      </c>
      <c r="L104" s="16" t="str">
        <f aca="false">IF($F104="","",IF(EXACT(TRIM($F104),TRIM($B$5)),"Yes","No"))</f>
        <v/>
      </c>
      <c r="M104" s="15" t="str">
        <f aca="false">IF(OR($K104="",$H104="",$H104=0),"",ROUND($K104*12/$H104,1))</f>
        <v/>
      </c>
      <c r="N104" s="17" t="str">
        <f aca="false">IF($A104="","",IF(AND($G104="Only this person",$I104="Compliance risk"),"One person, and it is a compliance risk.",IF(AND($G104="Only this person",$I104="Money stops"),"One person, and money stops without them.",IF(AND($L104="Yes",ISNUMBER($K104),$K104&gt;Thresholds!$B$8),TEXT($K104,"0.0")&amp;" hours a month of you. That is a job.",IF(AND($G104="Only this person",$C104="Knowledge"),"Undocumented knowledge with one owner.",IF($G104="Only this person","Only one person can do this.",IF(AND($L104="Yes",$C104="Approval"),"You are a queue. This waits for you.","")))))))</f>
        <v/>
      </c>
      <c r="O104" s="0" t="str">
        <f aca="false">IF($D104="","",IF($D104="Daily",1,IF($D104="Weekly",7,IF($D104="Fortnightly",14,IF($D104="Monthly",30,IF($D104="Quarterly",90,30))))))</f>
        <v/>
      </c>
      <c r="P104" s="0" t="str">
        <f aca="false">IF(AND($L104="Yes",$G104="Only this person",ISNUMBER($O104)),$O104,"")</f>
        <v/>
      </c>
    </row>
    <row r="105" customFormat="false" ht="19.5" hidden="false" customHeight="true" outlineLevel="0" collapsed="false">
      <c r="A105" s="12"/>
      <c r="B105" s="12"/>
      <c r="C105" s="12"/>
      <c r="D105" s="12"/>
      <c r="E105" s="13"/>
      <c r="F105" s="12"/>
      <c r="G105" s="12"/>
      <c r="H105" s="13"/>
      <c r="I105" s="12"/>
      <c r="J105" s="14" t="str">
        <f aca="false">IF($D105="","",IF($D105="Daily",21,IF($D105="Weekly",4.33,IF($D105="Fortnightly",2.17,IF($D105="Monthly",1,IF($D105="Quarterly",0.33,1))))))</f>
        <v/>
      </c>
      <c r="K105" s="15" t="str">
        <f aca="false">IF(OR($E105="",$J105=""),"",ROUND($E105*$J105/60,1))</f>
        <v/>
      </c>
      <c r="L105" s="16" t="str">
        <f aca="false">IF($F105="","",IF(EXACT(TRIM($F105),TRIM($B$5)),"Yes","No"))</f>
        <v/>
      </c>
      <c r="M105" s="15" t="str">
        <f aca="false">IF(OR($K105="",$H105="",$H105=0),"",ROUND($K105*12/$H105,1))</f>
        <v/>
      </c>
      <c r="N105" s="17" t="str">
        <f aca="false">IF($A105="","",IF(AND($G105="Only this person",$I105="Compliance risk"),"One person, and it is a compliance risk.",IF(AND($G105="Only this person",$I105="Money stops"),"One person, and money stops without them.",IF(AND($L105="Yes",ISNUMBER($K105),$K105&gt;Thresholds!$B$8),TEXT($K105,"0.0")&amp;" hours a month of you. That is a job.",IF(AND($G105="Only this person",$C105="Knowledge"),"Undocumented knowledge with one owner.",IF($G105="Only this person","Only one person can do this.",IF(AND($L105="Yes",$C105="Approval"),"You are a queue. This waits for you.","")))))))</f>
        <v/>
      </c>
      <c r="O105" s="0" t="str">
        <f aca="false">IF($D105="","",IF($D105="Daily",1,IF($D105="Weekly",7,IF($D105="Fortnightly",14,IF($D105="Monthly",30,IF($D105="Quarterly",90,30))))))</f>
        <v/>
      </c>
      <c r="P105" s="0" t="str">
        <f aca="false">IF(AND($L105="Yes",$G105="Only this person",ISNUMBER($O105)),$O105,"")</f>
        <v/>
      </c>
    </row>
    <row r="106" customFormat="false" ht="19.5" hidden="false" customHeight="true" outlineLevel="0" collapsed="false">
      <c r="A106" s="12"/>
      <c r="B106" s="12"/>
      <c r="C106" s="12"/>
      <c r="D106" s="12"/>
      <c r="E106" s="13"/>
      <c r="F106" s="12"/>
      <c r="G106" s="12"/>
      <c r="H106" s="13"/>
      <c r="I106" s="12"/>
      <c r="J106" s="14" t="str">
        <f aca="false">IF($D106="","",IF($D106="Daily",21,IF($D106="Weekly",4.33,IF($D106="Fortnightly",2.17,IF($D106="Monthly",1,IF($D106="Quarterly",0.33,1))))))</f>
        <v/>
      </c>
      <c r="K106" s="15" t="str">
        <f aca="false">IF(OR($E106="",$J106=""),"",ROUND($E106*$J106/60,1))</f>
        <v/>
      </c>
      <c r="L106" s="16" t="str">
        <f aca="false">IF($F106="","",IF(EXACT(TRIM($F106),TRIM($B$5)),"Yes","No"))</f>
        <v/>
      </c>
      <c r="M106" s="15" t="str">
        <f aca="false">IF(OR($K106="",$H106="",$H106=0),"",ROUND($K106*12/$H106,1))</f>
        <v/>
      </c>
      <c r="N106" s="17" t="str">
        <f aca="false">IF($A106="","",IF(AND($G106="Only this person",$I106="Compliance risk"),"One person, and it is a compliance risk.",IF(AND($G106="Only this person",$I106="Money stops"),"One person, and money stops without them.",IF(AND($L106="Yes",ISNUMBER($K106),$K106&gt;Thresholds!$B$8),TEXT($K106,"0.0")&amp;" hours a month of you. That is a job.",IF(AND($G106="Only this person",$C106="Knowledge"),"Undocumented knowledge with one owner.",IF($G106="Only this person","Only one person can do this.",IF(AND($L106="Yes",$C106="Approval"),"You are a queue. This waits for you.","")))))))</f>
        <v/>
      </c>
      <c r="O106" s="0" t="str">
        <f aca="false">IF($D106="","",IF($D106="Daily",1,IF($D106="Weekly",7,IF($D106="Fortnightly",14,IF($D106="Monthly",30,IF($D106="Quarterly",90,30))))))</f>
        <v/>
      </c>
      <c r="P106" s="0" t="str">
        <f aca="false">IF(AND($L106="Yes",$G106="Only this person",ISNUMBER($O106)),$O106,"")</f>
        <v/>
      </c>
    </row>
    <row r="107" customFormat="false" ht="19.5" hidden="false" customHeight="true" outlineLevel="0" collapsed="false">
      <c r="A107" s="12"/>
      <c r="B107" s="12"/>
      <c r="C107" s="12"/>
      <c r="D107" s="12"/>
      <c r="E107" s="13"/>
      <c r="F107" s="12"/>
      <c r="G107" s="12"/>
      <c r="H107" s="13"/>
      <c r="I107" s="12"/>
      <c r="J107" s="14" t="str">
        <f aca="false">IF($D107="","",IF($D107="Daily",21,IF($D107="Weekly",4.33,IF($D107="Fortnightly",2.17,IF($D107="Monthly",1,IF($D107="Quarterly",0.33,1))))))</f>
        <v/>
      </c>
      <c r="K107" s="15" t="str">
        <f aca="false">IF(OR($E107="",$J107=""),"",ROUND($E107*$J107/60,1))</f>
        <v/>
      </c>
      <c r="L107" s="16" t="str">
        <f aca="false">IF($F107="","",IF(EXACT(TRIM($F107),TRIM($B$5)),"Yes","No"))</f>
        <v/>
      </c>
      <c r="M107" s="15" t="str">
        <f aca="false">IF(OR($K107="",$H107="",$H107=0),"",ROUND($K107*12/$H107,1))</f>
        <v/>
      </c>
      <c r="N107" s="17" t="str">
        <f aca="false">IF($A107="","",IF(AND($G107="Only this person",$I107="Compliance risk"),"One person, and it is a compliance risk.",IF(AND($G107="Only this person",$I107="Money stops"),"One person, and money stops without them.",IF(AND($L107="Yes",ISNUMBER($K107),$K107&gt;Thresholds!$B$8),TEXT($K107,"0.0")&amp;" hours a month of you. That is a job.",IF(AND($G107="Only this person",$C107="Knowledge"),"Undocumented knowledge with one owner.",IF($G107="Only this person","Only one person can do this.",IF(AND($L107="Yes",$C107="Approval"),"You are a queue. This waits for you.","")))))))</f>
        <v/>
      </c>
      <c r="O107" s="0" t="str">
        <f aca="false">IF($D107="","",IF($D107="Daily",1,IF($D107="Weekly",7,IF($D107="Fortnightly",14,IF($D107="Monthly",30,IF($D107="Quarterly",90,30))))))</f>
        <v/>
      </c>
      <c r="P107" s="0" t="str">
        <f aca="false">IF(AND($L107="Yes",$G107="Only this person",ISNUMBER($O107)),$O107,"")</f>
        <v/>
      </c>
    </row>
    <row r="108" customFormat="false" ht="19.5" hidden="false" customHeight="true" outlineLevel="0" collapsed="false">
      <c r="A108" s="12"/>
      <c r="B108" s="12"/>
      <c r="C108" s="12"/>
      <c r="D108" s="12"/>
      <c r="E108" s="13"/>
      <c r="F108" s="12"/>
      <c r="G108" s="12"/>
      <c r="H108" s="13"/>
      <c r="I108" s="12"/>
      <c r="J108" s="14" t="str">
        <f aca="false">IF($D108="","",IF($D108="Daily",21,IF($D108="Weekly",4.33,IF($D108="Fortnightly",2.17,IF($D108="Monthly",1,IF($D108="Quarterly",0.33,1))))))</f>
        <v/>
      </c>
      <c r="K108" s="15" t="str">
        <f aca="false">IF(OR($E108="",$J108=""),"",ROUND($E108*$J108/60,1))</f>
        <v/>
      </c>
      <c r="L108" s="16" t="str">
        <f aca="false">IF($F108="","",IF(EXACT(TRIM($F108),TRIM($B$5)),"Yes","No"))</f>
        <v/>
      </c>
      <c r="M108" s="15" t="str">
        <f aca="false">IF(OR($K108="",$H108="",$H108=0),"",ROUND($K108*12/$H108,1))</f>
        <v/>
      </c>
      <c r="N108" s="17" t="str">
        <f aca="false">IF($A108="","",IF(AND($G108="Only this person",$I108="Compliance risk"),"One person, and it is a compliance risk.",IF(AND($G108="Only this person",$I108="Money stops"),"One person, and money stops without them.",IF(AND($L108="Yes",ISNUMBER($K108),$K108&gt;Thresholds!$B$8),TEXT($K108,"0.0")&amp;" hours a month of you. That is a job.",IF(AND($G108="Only this person",$C108="Knowledge"),"Undocumented knowledge with one owner.",IF($G108="Only this person","Only one person can do this.",IF(AND($L108="Yes",$C108="Approval"),"You are a queue. This waits for you.","")))))))</f>
        <v/>
      </c>
      <c r="O108" s="0" t="str">
        <f aca="false">IF($D108="","",IF($D108="Daily",1,IF($D108="Weekly",7,IF($D108="Fortnightly",14,IF($D108="Monthly",30,IF($D108="Quarterly",90,30))))))</f>
        <v/>
      </c>
      <c r="P108" s="0" t="str">
        <f aca="false">IF(AND($L108="Yes",$G108="Only this person",ISNUMBER($O108)),$O108,"")</f>
        <v/>
      </c>
    </row>
    <row r="109" customFormat="false" ht="19.5" hidden="false" customHeight="true" outlineLevel="0" collapsed="false">
      <c r="A109" s="12"/>
      <c r="B109" s="12"/>
      <c r="C109" s="12"/>
      <c r="D109" s="12"/>
      <c r="E109" s="13"/>
      <c r="F109" s="12"/>
      <c r="G109" s="12"/>
      <c r="H109" s="13"/>
      <c r="I109" s="12"/>
      <c r="J109" s="14" t="str">
        <f aca="false">IF($D109="","",IF($D109="Daily",21,IF($D109="Weekly",4.33,IF($D109="Fortnightly",2.17,IF($D109="Monthly",1,IF($D109="Quarterly",0.33,1))))))</f>
        <v/>
      </c>
      <c r="K109" s="15" t="str">
        <f aca="false">IF(OR($E109="",$J109=""),"",ROUND($E109*$J109/60,1))</f>
        <v/>
      </c>
      <c r="L109" s="16" t="str">
        <f aca="false">IF($F109="","",IF(EXACT(TRIM($F109),TRIM($B$5)),"Yes","No"))</f>
        <v/>
      </c>
      <c r="M109" s="15" t="str">
        <f aca="false">IF(OR($K109="",$H109="",$H109=0),"",ROUND($K109*12/$H109,1))</f>
        <v/>
      </c>
      <c r="N109" s="17" t="str">
        <f aca="false">IF($A109="","",IF(AND($G109="Only this person",$I109="Compliance risk"),"One person, and it is a compliance risk.",IF(AND($G109="Only this person",$I109="Money stops"),"One person, and money stops without them.",IF(AND($L109="Yes",ISNUMBER($K109),$K109&gt;Thresholds!$B$8),TEXT($K109,"0.0")&amp;" hours a month of you. That is a job.",IF(AND($G109="Only this person",$C109="Knowledge"),"Undocumented knowledge with one owner.",IF($G109="Only this person","Only one person can do this.",IF(AND($L109="Yes",$C109="Approval"),"You are a queue. This waits for you.","")))))))</f>
        <v/>
      </c>
      <c r="O109" s="0" t="str">
        <f aca="false">IF($D109="","",IF($D109="Daily",1,IF($D109="Weekly",7,IF($D109="Fortnightly",14,IF($D109="Monthly",30,IF($D109="Quarterly",90,30))))))</f>
        <v/>
      </c>
      <c r="P109" s="0" t="str">
        <f aca="false">IF(AND($L109="Yes",$G109="Only this person",ISNUMBER($O109)),$O109,"")</f>
        <v/>
      </c>
    </row>
    <row r="110" customFormat="false" ht="19.5" hidden="false" customHeight="true" outlineLevel="0" collapsed="false">
      <c r="A110" s="12"/>
      <c r="B110" s="12"/>
      <c r="C110" s="12"/>
      <c r="D110" s="12"/>
      <c r="E110" s="13"/>
      <c r="F110" s="12"/>
      <c r="G110" s="12"/>
      <c r="H110" s="13"/>
      <c r="I110" s="12"/>
      <c r="J110" s="14" t="str">
        <f aca="false">IF($D110="","",IF($D110="Daily",21,IF($D110="Weekly",4.33,IF($D110="Fortnightly",2.17,IF($D110="Monthly",1,IF($D110="Quarterly",0.33,1))))))</f>
        <v/>
      </c>
      <c r="K110" s="15" t="str">
        <f aca="false">IF(OR($E110="",$J110=""),"",ROUND($E110*$J110/60,1))</f>
        <v/>
      </c>
      <c r="L110" s="16" t="str">
        <f aca="false">IF($F110="","",IF(EXACT(TRIM($F110),TRIM($B$5)),"Yes","No"))</f>
        <v/>
      </c>
      <c r="M110" s="15" t="str">
        <f aca="false">IF(OR($K110="",$H110="",$H110=0),"",ROUND($K110*12/$H110,1))</f>
        <v/>
      </c>
      <c r="N110" s="17" t="str">
        <f aca="false">IF($A110="","",IF(AND($G110="Only this person",$I110="Compliance risk"),"One person, and it is a compliance risk.",IF(AND($G110="Only this person",$I110="Money stops"),"One person, and money stops without them.",IF(AND($L110="Yes",ISNUMBER($K110),$K110&gt;Thresholds!$B$8),TEXT($K110,"0.0")&amp;" hours a month of you. That is a job.",IF(AND($G110="Only this person",$C110="Knowledge"),"Undocumented knowledge with one owner.",IF($G110="Only this person","Only one person can do this.",IF(AND($L110="Yes",$C110="Approval"),"You are a queue. This waits for you.","")))))))</f>
        <v/>
      </c>
      <c r="O110" s="0" t="str">
        <f aca="false">IF($D110="","",IF($D110="Daily",1,IF($D110="Weekly",7,IF($D110="Fortnightly",14,IF($D110="Monthly",30,IF($D110="Quarterly",90,30))))))</f>
        <v/>
      </c>
      <c r="P110" s="0" t="str">
        <f aca="false">IF(AND($L110="Yes",$G110="Only this person",ISNUMBER($O110)),$O110,"")</f>
        <v/>
      </c>
    </row>
    <row r="111" customFormat="false" ht="19.5" hidden="false" customHeight="true" outlineLevel="0" collapsed="false">
      <c r="A111" s="12"/>
      <c r="B111" s="12"/>
      <c r="C111" s="12"/>
      <c r="D111" s="12"/>
      <c r="E111" s="13"/>
      <c r="F111" s="12"/>
      <c r="G111" s="12"/>
      <c r="H111" s="13"/>
      <c r="I111" s="12"/>
      <c r="J111" s="14" t="str">
        <f aca="false">IF($D111="","",IF($D111="Daily",21,IF($D111="Weekly",4.33,IF($D111="Fortnightly",2.17,IF($D111="Monthly",1,IF($D111="Quarterly",0.33,1))))))</f>
        <v/>
      </c>
      <c r="K111" s="15" t="str">
        <f aca="false">IF(OR($E111="",$J111=""),"",ROUND($E111*$J111/60,1))</f>
        <v/>
      </c>
      <c r="L111" s="16" t="str">
        <f aca="false">IF($F111="","",IF(EXACT(TRIM($F111),TRIM($B$5)),"Yes","No"))</f>
        <v/>
      </c>
      <c r="M111" s="15" t="str">
        <f aca="false">IF(OR($K111="",$H111="",$H111=0),"",ROUND($K111*12/$H111,1))</f>
        <v/>
      </c>
      <c r="N111" s="17" t="str">
        <f aca="false">IF($A111="","",IF(AND($G111="Only this person",$I111="Compliance risk"),"One person, and it is a compliance risk.",IF(AND($G111="Only this person",$I111="Money stops"),"One person, and money stops without them.",IF(AND($L111="Yes",ISNUMBER($K111),$K111&gt;Thresholds!$B$8),TEXT($K111,"0.0")&amp;" hours a month of you. That is a job.",IF(AND($G111="Only this person",$C111="Knowledge"),"Undocumented knowledge with one owner.",IF($G111="Only this person","Only one person can do this.",IF(AND($L111="Yes",$C111="Approval"),"You are a queue. This waits for you.","")))))))</f>
        <v/>
      </c>
      <c r="O111" s="0" t="str">
        <f aca="false">IF($D111="","",IF($D111="Daily",1,IF($D111="Weekly",7,IF($D111="Fortnightly",14,IF($D111="Monthly",30,IF($D111="Quarterly",90,30))))))</f>
        <v/>
      </c>
      <c r="P111" s="0" t="str">
        <f aca="false">IF(AND($L111="Yes",$G111="Only this person",ISNUMBER($O111)),$O111,"")</f>
        <v/>
      </c>
    </row>
    <row r="112" customFormat="false" ht="19.5" hidden="false" customHeight="true" outlineLevel="0" collapsed="false">
      <c r="A112" s="12"/>
      <c r="B112" s="12"/>
      <c r="C112" s="12"/>
      <c r="D112" s="12"/>
      <c r="E112" s="13"/>
      <c r="F112" s="12"/>
      <c r="G112" s="12"/>
      <c r="H112" s="13"/>
      <c r="I112" s="12"/>
      <c r="J112" s="14" t="str">
        <f aca="false">IF($D112="","",IF($D112="Daily",21,IF($D112="Weekly",4.33,IF($D112="Fortnightly",2.17,IF($D112="Monthly",1,IF($D112="Quarterly",0.33,1))))))</f>
        <v/>
      </c>
      <c r="K112" s="15" t="str">
        <f aca="false">IF(OR($E112="",$J112=""),"",ROUND($E112*$J112/60,1))</f>
        <v/>
      </c>
      <c r="L112" s="16" t="str">
        <f aca="false">IF($F112="","",IF(EXACT(TRIM($F112),TRIM($B$5)),"Yes","No"))</f>
        <v/>
      </c>
      <c r="M112" s="15" t="str">
        <f aca="false">IF(OR($K112="",$H112="",$H112=0),"",ROUND($K112*12/$H112,1))</f>
        <v/>
      </c>
      <c r="N112" s="17" t="str">
        <f aca="false">IF($A112="","",IF(AND($G112="Only this person",$I112="Compliance risk"),"One person, and it is a compliance risk.",IF(AND($G112="Only this person",$I112="Money stops"),"One person, and money stops without them.",IF(AND($L112="Yes",ISNUMBER($K112),$K112&gt;Thresholds!$B$8),TEXT($K112,"0.0")&amp;" hours a month of you. That is a job.",IF(AND($G112="Only this person",$C112="Knowledge"),"Undocumented knowledge with one owner.",IF($G112="Only this person","Only one person can do this.",IF(AND($L112="Yes",$C112="Approval"),"You are a queue. This waits for you.","")))))))</f>
        <v/>
      </c>
      <c r="O112" s="0" t="str">
        <f aca="false">IF($D112="","",IF($D112="Daily",1,IF($D112="Weekly",7,IF($D112="Fortnightly",14,IF($D112="Monthly",30,IF($D112="Quarterly",90,30))))))</f>
        <v/>
      </c>
      <c r="P112" s="0" t="str">
        <f aca="false">IF(AND($L112="Yes",$G112="Only this person",ISNUMBER($O112)),$O112,"")</f>
        <v/>
      </c>
    </row>
    <row r="113" customFormat="false" ht="19.5" hidden="false" customHeight="true" outlineLevel="0" collapsed="false">
      <c r="A113" s="12"/>
      <c r="B113" s="12"/>
      <c r="C113" s="12"/>
      <c r="D113" s="12"/>
      <c r="E113" s="13"/>
      <c r="F113" s="12"/>
      <c r="G113" s="12"/>
      <c r="H113" s="13"/>
      <c r="I113" s="12"/>
      <c r="J113" s="14" t="str">
        <f aca="false">IF($D113="","",IF($D113="Daily",21,IF($D113="Weekly",4.33,IF($D113="Fortnightly",2.17,IF($D113="Monthly",1,IF($D113="Quarterly",0.33,1))))))</f>
        <v/>
      </c>
      <c r="K113" s="15" t="str">
        <f aca="false">IF(OR($E113="",$J113=""),"",ROUND($E113*$J113/60,1))</f>
        <v/>
      </c>
      <c r="L113" s="16" t="str">
        <f aca="false">IF($F113="","",IF(EXACT(TRIM($F113),TRIM($B$5)),"Yes","No"))</f>
        <v/>
      </c>
      <c r="M113" s="15" t="str">
        <f aca="false">IF(OR($K113="",$H113="",$H113=0),"",ROUND($K113*12/$H113,1))</f>
        <v/>
      </c>
      <c r="N113" s="17" t="str">
        <f aca="false">IF($A113="","",IF(AND($G113="Only this person",$I113="Compliance risk"),"One person, and it is a compliance risk.",IF(AND($G113="Only this person",$I113="Money stops"),"One person, and money stops without them.",IF(AND($L113="Yes",ISNUMBER($K113),$K113&gt;Thresholds!$B$8),TEXT($K113,"0.0")&amp;" hours a month of you. That is a job.",IF(AND($G113="Only this person",$C113="Knowledge"),"Undocumented knowledge with one owner.",IF($G113="Only this person","Only one person can do this.",IF(AND($L113="Yes",$C113="Approval"),"You are a queue. This waits for you.","")))))))</f>
        <v/>
      </c>
      <c r="O113" s="0" t="str">
        <f aca="false">IF($D113="","",IF($D113="Daily",1,IF($D113="Weekly",7,IF($D113="Fortnightly",14,IF($D113="Monthly",30,IF($D113="Quarterly",90,30))))))</f>
        <v/>
      </c>
      <c r="P113" s="0" t="str">
        <f aca="false">IF(AND($L113="Yes",$G113="Only this person",ISNUMBER($O113)),$O113,"")</f>
        <v/>
      </c>
    </row>
    <row r="114" customFormat="false" ht="19.5" hidden="false" customHeight="true" outlineLevel="0" collapsed="false">
      <c r="A114" s="12"/>
      <c r="B114" s="12"/>
      <c r="C114" s="12"/>
      <c r="D114" s="12"/>
      <c r="E114" s="13"/>
      <c r="F114" s="12"/>
      <c r="G114" s="12"/>
      <c r="H114" s="13"/>
      <c r="I114" s="12"/>
      <c r="J114" s="14" t="str">
        <f aca="false">IF($D114="","",IF($D114="Daily",21,IF($D114="Weekly",4.33,IF($D114="Fortnightly",2.17,IF($D114="Monthly",1,IF($D114="Quarterly",0.33,1))))))</f>
        <v/>
      </c>
      <c r="K114" s="15" t="str">
        <f aca="false">IF(OR($E114="",$J114=""),"",ROUND($E114*$J114/60,1))</f>
        <v/>
      </c>
      <c r="L114" s="16" t="str">
        <f aca="false">IF($F114="","",IF(EXACT(TRIM($F114),TRIM($B$5)),"Yes","No"))</f>
        <v/>
      </c>
      <c r="M114" s="15" t="str">
        <f aca="false">IF(OR($K114="",$H114="",$H114=0),"",ROUND($K114*12/$H114,1))</f>
        <v/>
      </c>
      <c r="N114" s="17" t="str">
        <f aca="false">IF($A114="","",IF(AND($G114="Only this person",$I114="Compliance risk"),"One person, and it is a compliance risk.",IF(AND($G114="Only this person",$I114="Money stops"),"One person, and money stops without them.",IF(AND($L114="Yes",ISNUMBER($K114),$K114&gt;Thresholds!$B$8),TEXT($K114,"0.0")&amp;" hours a month of you. That is a job.",IF(AND($G114="Only this person",$C114="Knowledge"),"Undocumented knowledge with one owner.",IF($G114="Only this person","Only one person can do this.",IF(AND($L114="Yes",$C114="Approval"),"You are a queue. This waits for you.","")))))))</f>
        <v/>
      </c>
      <c r="O114" s="0" t="str">
        <f aca="false">IF($D114="","",IF($D114="Daily",1,IF($D114="Weekly",7,IF($D114="Fortnightly",14,IF($D114="Monthly",30,IF($D114="Quarterly",90,30))))))</f>
        <v/>
      </c>
      <c r="P114" s="0" t="str">
        <f aca="false">IF(AND($L114="Yes",$G114="Only this person",ISNUMBER($O114)),$O114,"")</f>
        <v/>
      </c>
    </row>
    <row r="115" customFormat="false" ht="19.5" hidden="false" customHeight="true" outlineLevel="0" collapsed="false">
      <c r="A115" s="12"/>
      <c r="B115" s="12"/>
      <c r="C115" s="12"/>
      <c r="D115" s="12"/>
      <c r="E115" s="13"/>
      <c r="F115" s="12"/>
      <c r="G115" s="12"/>
      <c r="H115" s="13"/>
      <c r="I115" s="12"/>
      <c r="J115" s="14" t="str">
        <f aca="false">IF($D115="","",IF($D115="Daily",21,IF($D115="Weekly",4.33,IF($D115="Fortnightly",2.17,IF($D115="Monthly",1,IF($D115="Quarterly",0.33,1))))))</f>
        <v/>
      </c>
      <c r="K115" s="15" t="str">
        <f aca="false">IF(OR($E115="",$J115=""),"",ROUND($E115*$J115/60,1))</f>
        <v/>
      </c>
      <c r="L115" s="16" t="str">
        <f aca="false">IF($F115="","",IF(EXACT(TRIM($F115),TRIM($B$5)),"Yes","No"))</f>
        <v/>
      </c>
      <c r="M115" s="15" t="str">
        <f aca="false">IF(OR($K115="",$H115="",$H115=0),"",ROUND($K115*12/$H115,1))</f>
        <v/>
      </c>
      <c r="N115" s="17" t="str">
        <f aca="false">IF($A115="","",IF(AND($G115="Only this person",$I115="Compliance risk"),"One person, and it is a compliance risk.",IF(AND($G115="Only this person",$I115="Money stops"),"One person, and money stops without them.",IF(AND($L115="Yes",ISNUMBER($K115),$K115&gt;Thresholds!$B$8),TEXT($K115,"0.0")&amp;" hours a month of you. That is a job.",IF(AND($G115="Only this person",$C115="Knowledge"),"Undocumented knowledge with one owner.",IF($G115="Only this person","Only one person can do this.",IF(AND($L115="Yes",$C115="Approval"),"You are a queue. This waits for you.","")))))))</f>
        <v/>
      </c>
      <c r="O115" s="0" t="str">
        <f aca="false">IF($D115="","",IF($D115="Daily",1,IF($D115="Weekly",7,IF($D115="Fortnightly",14,IF($D115="Monthly",30,IF($D115="Quarterly",90,30))))))</f>
        <v/>
      </c>
      <c r="P115" s="0" t="str">
        <f aca="false">IF(AND($L115="Yes",$G115="Only this person",ISNUMBER($O115)),$O115,"")</f>
        <v/>
      </c>
    </row>
    <row r="116" customFormat="false" ht="19.5" hidden="false" customHeight="true" outlineLevel="0" collapsed="false">
      <c r="A116" s="12"/>
      <c r="B116" s="12"/>
      <c r="C116" s="12"/>
      <c r="D116" s="12"/>
      <c r="E116" s="13"/>
      <c r="F116" s="12"/>
      <c r="G116" s="12"/>
      <c r="H116" s="13"/>
      <c r="I116" s="12"/>
      <c r="J116" s="14" t="str">
        <f aca="false">IF($D116="","",IF($D116="Daily",21,IF($D116="Weekly",4.33,IF($D116="Fortnightly",2.17,IF($D116="Monthly",1,IF($D116="Quarterly",0.33,1))))))</f>
        <v/>
      </c>
      <c r="K116" s="15" t="str">
        <f aca="false">IF(OR($E116="",$J116=""),"",ROUND($E116*$J116/60,1))</f>
        <v/>
      </c>
      <c r="L116" s="16" t="str">
        <f aca="false">IF($F116="","",IF(EXACT(TRIM($F116),TRIM($B$5)),"Yes","No"))</f>
        <v/>
      </c>
      <c r="M116" s="15" t="str">
        <f aca="false">IF(OR($K116="",$H116="",$H116=0),"",ROUND($K116*12/$H116,1))</f>
        <v/>
      </c>
      <c r="N116" s="17" t="str">
        <f aca="false">IF($A116="","",IF(AND($G116="Only this person",$I116="Compliance risk"),"One person, and it is a compliance risk.",IF(AND($G116="Only this person",$I116="Money stops"),"One person, and money stops without them.",IF(AND($L116="Yes",ISNUMBER($K116),$K116&gt;Thresholds!$B$8),TEXT($K116,"0.0")&amp;" hours a month of you. That is a job.",IF(AND($G116="Only this person",$C116="Knowledge"),"Undocumented knowledge with one owner.",IF($G116="Only this person","Only one person can do this.",IF(AND($L116="Yes",$C116="Approval"),"You are a queue. This waits for you.","")))))))</f>
        <v/>
      </c>
      <c r="O116" s="0" t="str">
        <f aca="false">IF($D116="","",IF($D116="Daily",1,IF($D116="Weekly",7,IF($D116="Fortnightly",14,IF($D116="Monthly",30,IF($D116="Quarterly",90,30))))))</f>
        <v/>
      </c>
      <c r="P116" s="0" t="str">
        <f aca="false">IF(AND($L116="Yes",$G116="Only this person",ISNUMBER($O116)),$O116,"")</f>
        <v/>
      </c>
    </row>
    <row r="117" customFormat="false" ht="19.5" hidden="false" customHeight="true" outlineLevel="0" collapsed="false">
      <c r="A117" s="12"/>
      <c r="B117" s="12"/>
      <c r="C117" s="12"/>
      <c r="D117" s="12"/>
      <c r="E117" s="13"/>
      <c r="F117" s="12"/>
      <c r="G117" s="12"/>
      <c r="H117" s="13"/>
      <c r="I117" s="12"/>
      <c r="J117" s="14" t="str">
        <f aca="false">IF($D117="","",IF($D117="Daily",21,IF($D117="Weekly",4.33,IF($D117="Fortnightly",2.17,IF($D117="Monthly",1,IF($D117="Quarterly",0.33,1))))))</f>
        <v/>
      </c>
      <c r="K117" s="15" t="str">
        <f aca="false">IF(OR($E117="",$J117=""),"",ROUND($E117*$J117/60,1))</f>
        <v/>
      </c>
      <c r="L117" s="16" t="str">
        <f aca="false">IF($F117="","",IF(EXACT(TRIM($F117),TRIM($B$5)),"Yes","No"))</f>
        <v/>
      </c>
      <c r="M117" s="15" t="str">
        <f aca="false">IF(OR($K117="",$H117="",$H117=0),"",ROUND($K117*12/$H117,1))</f>
        <v/>
      </c>
      <c r="N117" s="17" t="str">
        <f aca="false">IF($A117="","",IF(AND($G117="Only this person",$I117="Compliance risk"),"One person, and it is a compliance risk.",IF(AND($G117="Only this person",$I117="Money stops"),"One person, and money stops without them.",IF(AND($L117="Yes",ISNUMBER($K117),$K117&gt;Thresholds!$B$8),TEXT($K117,"0.0")&amp;" hours a month of you. That is a job.",IF(AND($G117="Only this person",$C117="Knowledge"),"Undocumented knowledge with one owner.",IF($G117="Only this person","Only one person can do this.",IF(AND($L117="Yes",$C117="Approval"),"You are a queue. This waits for you.","")))))))</f>
        <v/>
      </c>
      <c r="O117" s="0" t="str">
        <f aca="false">IF($D117="","",IF($D117="Daily",1,IF($D117="Weekly",7,IF($D117="Fortnightly",14,IF($D117="Monthly",30,IF($D117="Quarterly",90,30))))))</f>
        <v/>
      </c>
      <c r="P117" s="0" t="str">
        <f aca="false">IF(AND($L117="Yes",$G117="Only this person",ISNUMBER($O117)),$O117,"")</f>
        <v/>
      </c>
    </row>
    <row r="118" customFormat="false" ht="19.5" hidden="false" customHeight="true" outlineLevel="0" collapsed="false">
      <c r="A118" s="12"/>
      <c r="B118" s="12"/>
      <c r="C118" s="12"/>
      <c r="D118" s="12"/>
      <c r="E118" s="13"/>
      <c r="F118" s="12"/>
      <c r="G118" s="12"/>
      <c r="H118" s="13"/>
      <c r="I118" s="12"/>
      <c r="J118" s="14" t="str">
        <f aca="false">IF($D118="","",IF($D118="Daily",21,IF($D118="Weekly",4.33,IF($D118="Fortnightly",2.17,IF($D118="Monthly",1,IF($D118="Quarterly",0.33,1))))))</f>
        <v/>
      </c>
      <c r="K118" s="15" t="str">
        <f aca="false">IF(OR($E118="",$J118=""),"",ROUND($E118*$J118/60,1))</f>
        <v/>
      </c>
      <c r="L118" s="16" t="str">
        <f aca="false">IF($F118="","",IF(EXACT(TRIM($F118),TRIM($B$5)),"Yes","No"))</f>
        <v/>
      </c>
      <c r="M118" s="15" t="str">
        <f aca="false">IF(OR($K118="",$H118="",$H118=0),"",ROUND($K118*12/$H118,1))</f>
        <v/>
      </c>
      <c r="N118" s="17" t="str">
        <f aca="false">IF($A118="","",IF(AND($G118="Only this person",$I118="Compliance risk"),"One person, and it is a compliance risk.",IF(AND($G118="Only this person",$I118="Money stops"),"One person, and money stops without them.",IF(AND($L118="Yes",ISNUMBER($K118),$K118&gt;Thresholds!$B$8),TEXT($K118,"0.0")&amp;" hours a month of you. That is a job.",IF(AND($G118="Only this person",$C118="Knowledge"),"Undocumented knowledge with one owner.",IF($G118="Only this person","Only one person can do this.",IF(AND($L118="Yes",$C118="Approval"),"You are a queue. This waits for you.","")))))))</f>
        <v/>
      </c>
      <c r="O118" s="0" t="str">
        <f aca="false">IF($D118="","",IF($D118="Daily",1,IF($D118="Weekly",7,IF($D118="Fortnightly",14,IF($D118="Monthly",30,IF($D118="Quarterly",90,30))))))</f>
        <v/>
      </c>
      <c r="P118" s="0" t="str">
        <f aca="false">IF(AND($L118="Yes",$G118="Only this person",ISNUMBER($O118)),$O118,"")</f>
        <v/>
      </c>
    </row>
    <row r="119" customFormat="false" ht="19.5" hidden="false" customHeight="true" outlineLevel="0" collapsed="false">
      <c r="A119" s="12"/>
      <c r="B119" s="12"/>
      <c r="C119" s="12"/>
      <c r="D119" s="12"/>
      <c r="E119" s="13"/>
      <c r="F119" s="12"/>
      <c r="G119" s="12"/>
      <c r="H119" s="13"/>
      <c r="I119" s="12"/>
      <c r="J119" s="14" t="str">
        <f aca="false">IF($D119="","",IF($D119="Daily",21,IF($D119="Weekly",4.33,IF($D119="Fortnightly",2.17,IF($D119="Monthly",1,IF($D119="Quarterly",0.33,1))))))</f>
        <v/>
      </c>
      <c r="K119" s="15" t="str">
        <f aca="false">IF(OR($E119="",$J119=""),"",ROUND($E119*$J119/60,1))</f>
        <v/>
      </c>
      <c r="L119" s="16" t="str">
        <f aca="false">IF($F119="","",IF(EXACT(TRIM($F119),TRIM($B$5)),"Yes","No"))</f>
        <v/>
      </c>
      <c r="M119" s="15" t="str">
        <f aca="false">IF(OR($K119="",$H119="",$H119=0),"",ROUND($K119*12/$H119,1))</f>
        <v/>
      </c>
      <c r="N119" s="17" t="str">
        <f aca="false">IF($A119="","",IF(AND($G119="Only this person",$I119="Compliance risk"),"One person, and it is a compliance risk.",IF(AND($G119="Only this person",$I119="Money stops"),"One person, and money stops without them.",IF(AND($L119="Yes",ISNUMBER($K119),$K119&gt;Thresholds!$B$8),TEXT($K119,"0.0")&amp;" hours a month of you. That is a job.",IF(AND($G119="Only this person",$C119="Knowledge"),"Undocumented knowledge with one owner.",IF($G119="Only this person","Only one person can do this.",IF(AND($L119="Yes",$C119="Approval"),"You are a queue. This waits for you.","")))))))</f>
        <v/>
      </c>
      <c r="O119" s="0" t="str">
        <f aca="false">IF($D119="","",IF($D119="Daily",1,IF($D119="Weekly",7,IF($D119="Fortnightly",14,IF($D119="Monthly",30,IF($D119="Quarterly",90,30))))))</f>
        <v/>
      </c>
      <c r="P119" s="0" t="str">
        <f aca="false">IF(AND($L119="Yes",$G119="Only this person",ISNUMBER($O119)),$O119,"")</f>
        <v/>
      </c>
    </row>
    <row r="120" customFormat="false" ht="19.5" hidden="false" customHeight="true" outlineLevel="0" collapsed="false">
      <c r="A120" s="12"/>
      <c r="B120" s="12"/>
      <c r="C120" s="12"/>
      <c r="D120" s="12"/>
      <c r="E120" s="13"/>
      <c r="F120" s="12"/>
      <c r="G120" s="12"/>
      <c r="H120" s="13"/>
      <c r="I120" s="12"/>
      <c r="J120" s="14" t="str">
        <f aca="false">IF($D120="","",IF($D120="Daily",21,IF($D120="Weekly",4.33,IF($D120="Fortnightly",2.17,IF($D120="Monthly",1,IF($D120="Quarterly",0.33,1))))))</f>
        <v/>
      </c>
      <c r="K120" s="15" t="str">
        <f aca="false">IF(OR($E120="",$J120=""),"",ROUND($E120*$J120/60,1))</f>
        <v/>
      </c>
      <c r="L120" s="16" t="str">
        <f aca="false">IF($F120="","",IF(EXACT(TRIM($F120),TRIM($B$5)),"Yes","No"))</f>
        <v/>
      </c>
      <c r="M120" s="15" t="str">
        <f aca="false">IF(OR($K120="",$H120="",$H120=0),"",ROUND($K120*12/$H120,1))</f>
        <v/>
      </c>
      <c r="N120" s="17" t="str">
        <f aca="false">IF($A120="","",IF(AND($G120="Only this person",$I120="Compliance risk"),"One person, and it is a compliance risk.",IF(AND($G120="Only this person",$I120="Money stops"),"One person, and money stops without them.",IF(AND($L120="Yes",ISNUMBER($K120),$K120&gt;Thresholds!$B$8),TEXT($K120,"0.0")&amp;" hours a month of you. That is a job.",IF(AND($G120="Only this person",$C120="Knowledge"),"Undocumented knowledge with one owner.",IF($G120="Only this person","Only one person can do this.",IF(AND($L120="Yes",$C120="Approval"),"You are a queue. This waits for you.","")))))))</f>
        <v/>
      </c>
      <c r="O120" s="0" t="str">
        <f aca="false">IF($D120="","",IF($D120="Daily",1,IF($D120="Weekly",7,IF($D120="Fortnightly",14,IF($D120="Monthly",30,IF($D120="Quarterly",90,30))))))</f>
        <v/>
      </c>
      <c r="P120" s="0" t="str">
        <f aca="false">IF(AND($L120="Yes",$G120="Only this person",ISNUMBER($O120)),$O120,"")</f>
        <v/>
      </c>
    </row>
    <row r="121" customFormat="false" ht="19.5" hidden="false" customHeight="true" outlineLevel="0" collapsed="false">
      <c r="A121" s="12"/>
      <c r="B121" s="12"/>
      <c r="C121" s="12"/>
      <c r="D121" s="12"/>
      <c r="E121" s="13"/>
      <c r="F121" s="12"/>
      <c r="G121" s="12"/>
      <c r="H121" s="13"/>
      <c r="I121" s="12"/>
      <c r="J121" s="14" t="str">
        <f aca="false">IF($D121="","",IF($D121="Daily",21,IF($D121="Weekly",4.33,IF($D121="Fortnightly",2.17,IF($D121="Monthly",1,IF($D121="Quarterly",0.33,1))))))</f>
        <v/>
      </c>
      <c r="K121" s="15" t="str">
        <f aca="false">IF(OR($E121="",$J121=""),"",ROUND($E121*$J121/60,1))</f>
        <v/>
      </c>
      <c r="L121" s="16" t="str">
        <f aca="false">IF($F121="","",IF(EXACT(TRIM($F121),TRIM($B$5)),"Yes","No"))</f>
        <v/>
      </c>
      <c r="M121" s="15" t="str">
        <f aca="false">IF(OR($K121="",$H121="",$H121=0),"",ROUND($K121*12/$H121,1))</f>
        <v/>
      </c>
      <c r="N121" s="17" t="str">
        <f aca="false">IF($A121="","",IF(AND($G121="Only this person",$I121="Compliance risk"),"One person, and it is a compliance risk.",IF(AND($G121="Only this person",$I121="Money stops"),"One person, and money stops without them.",IF(AND($L121="Yes",ISNUMBER($K121),$K121&gt;Thresholds!$B$8),TEXT($K121,"0.0")&amp;" hours a month of you. That is a job.",IF(AND($G121="Only this person",$C121="Knowledge"),"Undocumented knowledge with one owner.",IF($G121="Only this person","Only one person can do this.",IF(AND($L121="Yes",$C121="Approval"),"You are a queue. This waits for you.","")))))))</f>
        <v/>
      </c>
      <c r="O121" s="0" t="str">
        <f aca="false">IF($D121="","",IF($D121="Daily",1,IF($D121="Weekly",7,IF($D121="Fortnightly",14,IF($D121="Monthly",30,IF($D121="Quarterly",90,30))))))</f>
        <v/>
      </c>
      <c r="P121" s="0" t="str">
        <f aca="false">IF(AND($L121="Yes",$G121="Only this person",ISNUMBER($O121)),$O121,"")</f>
        <v/>
      </c>
    </row>
    <row r="122" customFormat="false" ht="19.5" hidden="false" customHeight="true" outlineLevel="0" collapsed="false">
      <c r="A122" s="12"/>
      <c r="B122" s="12"/>
      <c r="C122" s="12"/>
      <c r="D122" s="12"/>
      <c r="E122" s="13"/>
      <c r="F122" s="12"/>
      <c r="G122" s="12"/>
      <c r="H122" s="13"/>
      <c r="I122" s="12"/>
      <c r="J122" s="14" t="str">
        <f aca="false">IF($D122="","",IF($D122="Daily",21,IF($D122="Weekly",4.33,IF($D122="Fortnightly",2.17,IF($D122="Monthly",1,IF($D122="Quarterly",0.33,1))))))</f>
        <v/>
      </c>
      <c r="K122" s="15" t="str">
        <f aca="false">IF(OR($E122="",$J122=""),"",ROUND($E122*$J122/60,1))</f>
        <v/>
      </c>
      <c r="L122" s="16" t="str">
        <f aca="false">IF($F122="","",IF(EXACT(TRIM($F122),TRIM($B$5)),"Yes","No"))</f>
        <v/>
      </c>
      <c r="M122" s="15" t="str">
        <f aca="false">IF(OR($K122="",$H122="",$H122=0),"",ROUND($K122*12/$H122,1))</f>
        <v/>
      </c>
      <c r="N122" s="17" t="str">
        <f aca="false">IF($A122="","",IF(AND($G122="Only this person",$I122="Compliance risk"),"One person, and it is a compliance risk.",IF(AND($G122="Only this person",$I122="Money stops"),"One person, and money stops without them.",IF(AND($L122="Yes",ISNUMBER($K122),$K122&gt;Thresholds!$B$8),TEXT($K122,"0.0")&amp;" hours a month of you. That is a job.",IF(AND($G122="Only this person",$C122="Knowledge"),"Undocumented knowledge with one owner.",IF($G122="Only this person","Only one person can do this.",IF(AND($L122="Yes",$C122="Approval"),"You are a queue. This waits for you.","")))))))</f>
        <v/>
      </c>
      <c r="O122" s="0" t="str">
        <f aca="false">IF($D122="","",IF($D122="Daily",1,IF($D122="Weekly",7,IF($D122="Fortnightly",14,IF($D122="Monthly",30,IF($D122="Quarterly",90,30))))))</f>
        <v/>
      </c>
      <c r="P122" s="0" t="str">
        <f aca="false">IF(AND($L122="Yes",$G122="Only this person",ISNUMBER($O122)),$O122,"")</f>
        <v/>
      </c>
    </row>
    <row r="123" customFormat="false" ht="19.5" hidden="false" customHeight="true" outlineLevel="0" collapsed="false">
      <c r="A123" s="12"/>
      <c r="B123" s="12"/>
      <c r="C123" s="12"/>
      <c r="D123" s="12"/>
      <c r="E123" s="13"/>
      <c r="F123" s="12"/>
      <c r="G123" s="12"/>
      <c r="H123" s="13"/>
      <c r="I123" s="12"/>
      <c r="J123" s="14" t="str">
        <f aca="false">IF($D123="","",IF($D123="Daily",21,IF($D123="Weekly",4.33,IF($D123="Fortnightly",2.17,IF($D123="Monthly",1,IF($D123="Quarterly",0.33,1))))))</f>
        <v/>
      </c>
      <c r="K123" s="15" t="str">
        <f aca="false">IF(OR($E123="",$J123=""),"",ROUND($E123*$J123/60,1))</f>
        <v/>
      </c>
      <c r="L123" s="16" t="str">
        <f aca="false">IF($F123="","",IF(EXACT(TRIM($F123),TRIM($B$5)),"Yes","No"))</f>
        <v/>
      </c>
      <c r="M123" s="15" t="str">
        <f aca="false">IF(OR($K123="",$H123="",$H123=0),"",ROUND($K123*12/$H123,1))</f>
        <v/>
      </c>
      <c r="N123" s="17" t="str">
        <f aca="false">IF($A123="","",IF(AND($G123="Only this person",$I123="Compliance risk"),"One person, and it is a compliance risk.",IF(AND($G123="Only this person",$I123="Money stops"),"One person, and money stops without them.",IF(AND($L123="Yes",ISNUMBER($K123),$K123&gt;Thresholds!$B$8),TEXT($K123,"0.0")&amp;" hours a month of you. That is a job.",IF(AND($G123="Only this person",$C123="Knowledge"),"Undocumented knowledge with one owner.",IF($G123="Only this person","Only one person can do this.",IF(AND($L123="Yes",$C123="Approval"),"You are a queue. This waits for you.","")))))))</f>
        <v/>
      </c>
      <c r="O123" s="0" t="str">
        <f aca="false">IF($D123="","",IF($D123="Daily",1,IF($D123="Weekly",7,IF($D123="Fortnightly",14,IF($D123="Monthly",30,IF($D123="Quarterly",90,30))))))</f>
        <v/>
      </c>
      <c r="P123" s="0" t="str">
        <f aca="false">IF(AND($L123="Yes",$G123="Only this person",ISNUMBER($O123)),$O123,"")</f>
        <v/>
      </c>
    </row>
    <row r="124" customFormat="false" ht="19.5" hidden="false" customHeight="true" outlineLevel="0" collapsed="false">
      <c r="A124" s="12"/>
      <c r="B124" s="12"/>
      <c r="C124" s="12"/>
      <c r="D124" s="12"/>
      <c r="E124" s="13"/>
      <c r="F124" s="12"/>
      <c r="G124" s="12"/>
      <c r="H124" s="13"/>
      <c r="I124" s="12"/>
      <c r="J124" s="14" t="str">
        <f aca="false">IF($D124="","",IF($D124="Daily",21,IF($D124="Weekly",4.33,IF($D124="Fortnightly",2.17,IF($D124="Monthly",1,IF($D124="Quarterly",0.33,1))))))</f>
        <v/>
      </c>
      <c r="K124" s="15" t="str">
        <f aca="false">IF(OR($E124="",$J124=""),"",ROUND($E124*$J124/60,1))</f>
        <v/>
      </c>
      <c r="L124" s="16" t="str">
        <f aca="false">IF($F124="","",IF(EXACT(TRIM($F124),TRIM($B$5)),"Yes","No"))</f>
        <v/>
      </c>
      <c r="M124" s="15" t="str">
        <f aca="false">IF(OR($K124="",$H124="",$H124=0),"",ROUND($K124*12/$H124,1))</f>
        <v/>
      </c>
      <c r="N124" s="17" t="str">
        <f aca="false">IF($A124="","",IF(AND($G124="Only this person",$I124="Compliance risk"),"One person, and it is a compliance risk.",IF(AND($G124="Only this person",$I124="Money stops"),"One person, and money stops without them.",IF(AND($L124="Yes",ISNUMBER($K124),$K124&gt;Thresholds!$B$8),TEXT($K124,"0.0")&amp;" hours a month of you. That is a job.",IF(AND($G124="Only this person",$C124="Knowledge"),"Undocumented knowledge with one owner.",IF($G124="Only this person","Only one person can do this.",IF(AND($L124="Yes",$C124="Approval"),"You are a queue. This waits for you.","")))))))</f>
        <v/>
      </c>
      <c r="O124" s="0" t="str">
        <f aca="false">IF($D124="","",IF($D124="Daily",1,IF($D124="Weekly",7,IF($D124="Fortnightly",14,IF($D124="Monthly",30,IF($D124="Quarterly",90,30))))))</f>
        <v/>
      </c>
      <c r="P124" s="0" t="str">
        <f aca="false">IF(AND($L124="Yes",$G124="Only this person",ISNUMBER($O124)),$O124,"")</f>
        <v/>
      </c>
    </row>
    <row r="125" customFormat="false" ht="19.5" hidden="false" customHeight="true" outlineLevel="0" collapsed="false">
      <c r="A125" s="12"/>
      <c r="B125" s="12"/>
      <c r="C125" s="12"/>
      <c r="D125" s="12"/>
      <c r="E125" s="13"/>
      <c r="F125" s="12"/>
      <c r="G125" s="12"/>
      <c r="H125" s="13"/>
      <c r="I125" s="12"/>
      <c r="J125" s="14" t="str">
        <f aca="false">IF($D125="","",IF($D125="Daily",21,IF($D125="Weekly",4.33,IF($D125="Fortnightly",2.17,IF($D125="Monthly",1,IF($D125="Quarterly",0.33,1))))))</f>
        <v/>
      </c>
      <c r="K125" s="15" t="str">
        <f aca="false">IF(OR($E125="",$J125=""),"",ROUND($E125*$J125/60,1))</f>
        <v/>
      </c>
      <c r="L125" s="16" t="str">
        <f aca="false">IF($F125="","",IF(EXACT(TRIM($F125),TRIM($B$5)),"Yes","No"))</f>
        <v/>
      </c>
      <c r="M125" s="15" t="str">
        <f aca="false">IF(OR($K125="",$H125="",$H125=0),"",ROUND($K125*12/$H125,1))</f>
        <v/>
      </c>
      <c r="N125" s="17" t="str">
        <f aca="false">IF($A125="","",IF(AND($G125="Only this person",$I125="Compliance risk"),"One person, and it is a compliance risk.",IF(AND($G125="Only this person",$I125="Money stops"),"One person, and money stops without them.",IF(AND($L125="Yes",ISNUMBER($K125),$K125&gt;Thresholds!$B$8),TEXT($K125,"0.0")&amp;" hours a month of you. That is a job.",IF(AND($G125="Only this person",$C125="Knowledge"),"Undocumented knowledge with one owner.",IF($G125="Only this person","Only one person can do this.",IF(AND($L125="Yes",$C125="Approval"),"You are a queue. This waits for you.","")))))))</f>
        <v/>
      </c>
      <c r="O125" s="0" t="str">
        <f aca="false">IF($D125="","",IF($D125="Daily",1,IF($D125="Weekly",7,IF($D125="Fortnightly",14,IF($D125="Monthly",30,IF($D125="Quarterly",90,30))))))</f>
        <v/>
      </c>
      <c r="P125" s="0" t="str">
        <f aca="false">IF(AND($L125="Yes",$G125="Only this person",ISNUMBER($O125)),$O125,"")</f>
        <v/>
      </c>
    </row>
    <row r="126" customFormat="false" ht="19.5" hidden="false" customHeight="true" outlineLevel="0" collapsed="false">
      <c r="A126" s="12"/>
      <c r="B126" s="12"/>
      <c r="C126" s="12"/>
      <c r="D126" s="12"/>
      <c r="E126" s="13"/>
      <c r="F126" s="12"/>
      <c r="G126" s="12"/>
      <c r="H126" s="13"/>
      <c r="I126" s="12"/>
      <c r="J126" s="14" t="str">
        <f aca="false">IF($D126="","",IF($D126="Daily",21,IF($D126="Weekly",4.33,IF($D126="Fortnightly",2.17,IF($D126="Monthly",1,IF($D126="Quarterly",0.33,1))))))</f>
        <v/>
      </c>
      <c r="K126" s="15" t="str">
        <f aca="false">IF(OR($E126="",$J126=""),"",ROUND($E126*$J126/60,1))</f>
        <v/>
      </c>
      <c r="L126" s="16" t="str">
        <f aca="false">IF($F126="","",IF(EXACT(TRIM($F126),TRIM($B$5)),"Yes","No"))</f>
        <v/>
      </c>
      <c r="M126" s="15" t="str">
        <f aca="false">IF(OR($K126="",$H126="",$H126=0),"",ROUND($K126*12/$H126,1))</f>
        <v/>
      </c>
      <c r="N126" s="17" t="str">
        <f aca="false">IF($A126="","",IF(AND($G126="Only this person",$I126="Compliance risk"),"One person, and it is a compliance risk.",IF(AND($G126="Only this person",$I126="Money stops"),"One person, and money stops without them.",IF(AND($L126="Yes",ISNUMBER($K126),$K126&gt;Thresholds!$B$8),TEXT($K126,"0.0")&amp;" hours a month of you. That is a job.",IF(AND($G126="Only this person",$C126="Knowledge"),"Undocumented knowledge with one owner.",IF($G126="Only this person","Only one person can do this.",IF(AND($L126="Yes",$C126="Approval"),"You are a queue. This waits for you.","")))))))</f>
        <v/>
      </c>
      <c r="O126" s="0" t="str">
        <f aca="false">IF($D126="","",IF($D126="Daily",1,IF($D126="Weekly",7,IF($D126="Fortnightly",14,IF($D126="Monthly",30,IF($D126="Quarterly",90,30))))))</f>
        <v/>
      </c>
      <c r="P126" s="0" t="str">
        <f aca="false">IF(AND($L126="Yes",$G126="Only this person",ISNUMBER($O126)),$O126,"")</f>
        <v/>
      </c>
    </row>
    <row r="127" customFormat="false" ht="19.5" hidden="false" customHeight="true" outlineLevel="0" collapsed="false">
      <c r="A127" s="12"/>
      <c r="B127" s="12"/>
      <c r="C127" s="12"/>
      <c r="D127" s="12"/>
      <c r="E127" s="13"/>
      <c r="F127" s="12"/>
      <c r="G127" s="12"/>
      <c r="H127" s="13"/>
      <c r="I127" s="12"/>
      <c r="J127" s="14" t="str">
        <f aca="false">IF($D127="","",IF($D127="Daily",21,IF($D127="Weekly",4.33,IF($D127="Fortnightly",2.17,IF($D127="Monthly",1,IF($D127="Quarterly",0.33,1))))))</f>
        <v/>
      </c>
      <c r="K127" s="15" t="str">
        <f aca="false">IF(OR($E127="",$J127=""),"",ROUND($E127*$J127/60,1))</f>
        <v/>
      </c>
      <c r="L127" s="16" t="str">
        <f aca="false">IF($F127="","",IF(EXACT(TRIM($F127),TRIM($B$5)),"Yes","No"))</f>
        <v/>
      </c>
      <c r="M127" s="15" t="str">
        <f aca="false">IF(OR($K127="",$H127="",$H127=0),"",ROUND($K127*12/$H127,1))</f>
        <v/>
      </c>
      <c r="N127" s="17" t="str">
        <f aca="false">IF($A127="","",IF(AND($G127="Only this person",$I127="Compliance risk"),"One person, and it is a compliance risk.",IF(AND($G127="Only this person",$I127="Money stops"),"One person, and money stops without them.",IF(AND($L127="Yes",ISNUMBER($K127),$K127&gt;Thresholds!$B$8),TEXT($K127,"0.0")&amp;" hours a month of you. That is a job.",IF(AND($G127="Only this person",$C127="Knowledge"),"Undocumented knowledge with one owner.",IF($G127="Only this person","Only one person can do this.",IF(AND($L127="Yes",$C127="Approval"),"You are a queue. This waits for you.","")))))))</f>
        <v/>
      </c>
      <c r="O127" s="0" t="str">
        <f aca="false">IF($D127="","",IF($D127="Daily",1,IF($D127="Weekly",7,IF($D127="Fortnightly",14,IF($D127="Monthly",30,IF($D127="Quarterly",90,30))))))</f>
        <v/>
      </c>
      <c r="P127" s="0" t="str">
        <f aca="false">IF(AND($L127="Yes",$G127="Only this person",ISNUMBER($O127)),$O127,"")</f>
        <v/>
      </c>
    </row>
    <row r="128" customFormat="false" ht="19.5" hidden="false" customHeight="true" outlineLevel="0" collapsed="false">
      <c r="A128" s="12"/>
      <c r="B128" s="12"/>
      <c r="C128" s="12"/>
      <c r="D128" s="12"/>
      <c r="E128" s="13"/>
      <c r="F128" s="12"/>
      <c r="G128" s="12"/>
      <c r="H128" s="13"/>
      <c r="I128" s="12"/>
      <c r="J128" s="14" t="str">
        <f aca="false">IF($D128="","",IF($D128="Daily",21,IF($D128="Weekly",4.33,IF($D128="Fortnightly",2.17,IF($D128="Monthly",1,IF($D128="Quarterly",0.33,1))))))</f>
        <v/>
      </c>
      <c r="K128" s="15" t="str">
        <f aca="false">IF(OR($E128="",$J128=""),"",ROUND($E128*$J128/60,1))</f>
        <v/>
      </c>
      <c r="L128" s="16" t="str">
        <f aca="false">IF($F128="","",IF(EXACT(TRIM($F128),TRIM($B$5)),"Yes","No"))</f>
        <v/>
      </c>
      <c r="M128" s="15" t="str">
        <f aca="false">IF(OR($K128="",$H128="",$H128=0),"",ROUND($K128*12/$H128,1))</f>
        <v/>
      </c>
      <c r="N128" s="17" t="str">
        <f aca="false">IF($A128="","",IF(AND($G128="Only this person",$I128="Compliance risk"),"One person, and it is a compliance risk.",IF(AND($G128="Only this person",$I128="Money stops"),"One person, and money stops without them.",IF(AND($L128="Yes",ISNUMBER($K128),$K128&gt;Thresholds!$B$8),TEXT($K128,"0.0")&amp;" hours a month of you. That is a job.",IF(AND($G128="Only this person",$C128="Knowledge"),"Undocumented knowledge with one owner.",IF($G128="Only this person","Only one person can do this.",IF(AND($L128="Yes",$C128="Approval"),"You are a queue. This waits for you.","")))))))</f>
        <v/>
      </c>
      <c r="O128" s="0" t="str">
        <f aca="false">IF($D128="","",IF($D128="Daily",1,IF($D128="Weekly",7,IF($D128="Fortnightly",14,IF($D128="Monthly",30,IF($D128="Quarterly",90,30))))))</f>
        <v/>
      </c>
      <c r="P128" s="0" t="str">
        <f aca="false">IF(AND($L128="Yes",$G128="Only this person",ISNUMBER($O128)),$O128,"")</f>
        <v/>
      </c>
    </row>
    <row r="129" customFormat="false" ht="19.5" hidden="false" customHeight="true" outlineLevel="0" collapsed="false">
      <c r="A129" s="12"/>
      <c r="B129" s="12"/>
      <c r="C129" s="12"/>
      <c r="D129" s="12"/>
      <c r="E129" s="13"/>
      <c r="F129" s="12"/>
      <c r="G129" s="12"/>
      <c r="H129" s="13"/>
      <c r="I129" s="12"/>
      <c r="J129" s="14" t="str">
        <f aca="false">IF($D129="","",IF($D129="Daily",21,IF($D129="Weekly",4.33,IF($D129="Fortnightly",2.17,IF($D129="Monthly",1,IF($D129="Quarterly",0.33,1))))))</f>
        <v/>
      </c>
      <c r="K129" s="15" t="str">
        <f aca="false">IF(OR($E129="",$J129=""),"",ROUND($E129*$J129/60,1))</f>
        <v/>
      </c>
      <c r="L129" s="16" t="str">
        <f aca="false">IF($F129="","",IF(EXACT(TRIM($F129),TRIM($B$5)),"Yes","No"))</f>
        <v/>
      </c>
      <c r="M129" s="15" t="str">
        <f aca="false">IF(OR($K129="",$H129="",$H129=0),"",ROUND($K129*12/$H129,1))</f>
        <v/>
      </c>
      <c r="N129" s="17" t="str">
        <f aca="false">IF($A129="","",IF(AND($G129="Only this person",$I129="Compliance risk"),"One person, and it is a compliance risk.",IF(AND($G129="Only this person",$I129="Money stops"),"One person, and money stops without them.",IF(AND($L129="Yes",ISNUMBER($K129),$K129&gt;Thresholds!$B$8),TEXT($K129,"0.0")&amp;" hours a month of you. That is a job.",IF(AND($G129="Only this person",$C129="Knowledge"),"Undocumented knowledge with one owner.",IF($G129="Only this person","Only one person can do this.",IF(AND($L129="Yes",$C129="Approval"),"You are a queue. This waits for you.","")))))))</f>
        <v/>
      </c>
      <c r="O129" s="0" t="str">
        <f aca="false">IF($D129="","",IF($D129="Daily",1,IF($D129="Weekly",7,IF($D129="Fortnightly",14,IF($D129="Monthly",30,IF($D129="Quarterly",90,30))))))</f>
        <v/>
      </c>
      <c r="P129" s="0" t="str">
        <f aca="false">IF(AND($L129="Yes",$G129="Only this person",ISNUMBER($O129)),$O129,"")</f>
        <v/>
      </c>
    </row>
    <row r="130" customFormat="false" ht="19.5" hidden="false" customHeight="true" outlineLevel="0" collapsed="false">
      <c r="A130" s="12"/>
      <c r="B130" s="12"/>
      <c r="C130" s="12"/>
      <c r="D130" s="12"/>
      <c r="E130" s="13"/>
      <c r="F130" s="12"/>
      <c r="G130" s="12"/>
      <c r="H130" s="13"/>
      <c r="I130" s="12"/>
      <c r="J130" s="14" t="str">
        <f aca="false">IF($D130="","",IF($D130="Daily",21,IF($D130="Weekly",4.33,IF($D130="Fortnightly",2.17,IF($D130="Monthly",1,IF($D130="Quarterly",0.33,1))))))</f>
        <v/>
      </c>
      <c r="K130" s="15" t="str">
        <f aca="false">IF(OR($E130="",$J130=""),"",ROUND($E130*$J130/60,1))</f>
        <v/>
      </c>
      <c r="L130" s="16" t="str">
        <f aca="false">IF($F130="","",IF(EXACT(TRIM($F130),TRIM($B$5)),"Yes","No"))</f>
        <v/>
      </c>
      <c r="M130" s="15" t="str">
        <f aca="false">IF(OR($K130="",$H130="",$H130=0),"",ROUND($K130*12/$H130,1))</f>
        <v/>
      </c>
      <c r="N130" s="17" t="str">
        <f aca="false">IF($A130="","",IF(AND($G130="Only this person",$I130="Compliance risk"),"One person, and it is a compliance risk.",IF(AND($G130="Only this person",$I130="Money stops"),"One person, and money stops without them.",IF(AND($L130="Yes",ISNUMBER($K130),$K130&gt;Thresholds!$B$8),TEXT($K130,"0.0")&amp;" hours a month of you. That is a job.",IF(AND($G130="Only this person",$C130="Knowledge"),"Undocumented knowledge with one owner.",IF($G130="Only this person","Only one person can do this.",IF(AND($L130="Yes",$C130="Approval"),"You are a queue. This waits for you.","")))))))</f>
        <v/>
      </c>
      <c r="O130" s="0" t="str">
        <f aca="false">IF($D130="","",IF($D130="Daily",1,IF($D130="Weekly",7,IF($D130="Fortnightly",14,IF($D130="Monthly",30,IF($D130="Quarterly",90,30))))))</f>
        <v/>
      </c>
      <c r="P130" s="0" t="str">
        <f aca="false">IF(AND($L130="Yes",$G130="Only this person",ISNUMBER($O130)),$O130,"")</f>
        <v/>
      </c>
    </row>
    <row r="131" customFormat="false" ht="19.5" hidden="false" customHeight="true" outlineLevel="0" collapsed="false">
      <c r="A131" s="12"/>
      <c r="B131" s="12"/>
      <c r="C131" s="12"/>
      <c r="D131" s="12"/>
      <c r="E131" s="13"/>
      <c r="F131" s="12"/>
      <c r="G131" s="12"/>
      <c r="H131" s="13"/>
      <c r="I131" s="12"/>
      <c r="J131" s="14" t="str">
        <f aca="false">IF($D131="","",IF($D131="Daily",21,IF($D131="Weekly",4.33,IF($D131="Fortnightly",2.17,IF($D131="Monthly",1,IF($D131="Quarterly",0.33,1))))))</f>
        <v/>
      </c>
      <c r="K131" s="15" t="str">
        <f aca="false">IF(OR($E131="",$J131=""),"",ROUND($E131*$J131/60,1))</f>
        <v/>
      </c>
      <c r="L131" s="16" t="str">
        <f aca="false">IF($F131="","",IF(EXACT(TRIM($F131),TRIM($B$5)),"Yes","No"))</f>
        <v/>
      </c>
      <c r="M131" s="15" t="str">
        <f aca="false">IF(OR($K131="",$H131="",$H131=0),"",ROUND($K131*12/$H131,1))</f>
        <v/>
      </c>
      <c r="N131" s="17" t="str">
        <f aca="false">IF($A131="","",IF(AND($G131="Only this person",$I131="Compliance risk"),"One person, and it is a compliance risk.",IF(AND($G131="Only this person",$I131="Money stops"),"One person, and money stops without them.",IF(AND($L131="Yes",ISNUMBER($K131),$K131&gt;Thresholds!$B$8),TEXT($K131,"0.0")&amp;" hours a month of you. That is a job.",IF(AND($G131="Only this person",$C131="Knowledge"),"Undocumented knowledge with one owner.",IF($G131="Only this person","Only one person can do this.",IF(AND($L131="Yes",$C131="Approval"),"You are a queue. This waits for you.","")))))))</f>
        <v/>
      </c>
      <c r="O131" s="0" t="str">
        <f aca="false">IF($D131="","",IF($D131="Daily",1,IF($D131="Weekly",7,IF($D131="Fortnightly",14,IF($D131="Monthly",30,IF($D131="Quarterly",90,30))))))</f>
        <v/>
      </c>
      <c r="P131" s="0" t="str">
        <f aca="false">IF(AND($L131="Yes",$G131="Only this person",ISNUMBER($O131)),$O131,"")</f>
        <v/>
      </c>
    </row>
    <row r="132" customFormat="false" ht="19.5" hidden="false" customHeight="true" outlineLevel="0" collapsed="false">
      <c r="A132" s="12"/>
      <c r="B132" s="12"/>
      <c r="C132" s="12"/>
      <c r="D132" s="12"/>
      <c r="E132" s="13"/>
      <c r="F132" s="12"/>
      <c r="G132" s="12"/>
      <c r="H132" s="13"/>
      <c r="I132" s="12"/>
      <c r="J132" s="14" t="str">
        <f aca="false">IF($D132="","",IF($D132="Daily",21,IF($D132="Weekly",4.33,IF($D132="Fortnightly",2.17,IF($D132="Monthly",1,IF($D132="Quarterly",0.33,1))))))</f>
        <v/>
      </c>
      <c r="K132" s="15" t="str">
        <f aca="false">IF(OR($E132="",$J132=""),"",ROUND($E132*$J132/60,1))</f>
        <v/>
      </c>
      <c r="L132" s="16" t="str">
        <f aca="false">IF($F132="","",IF(EXACT(TRIM($F132),TRIM($B$5)),"Yes","No"))</f>
        <v/>
      </c>
      <c r="M132" s="15" t="str">
        <f aca="false">IF(OR($K132="",$H132="",$H132=0),"",ROUND($K132*12/$H132,1))</f>
        <v/>
      </c>
      <c r="N132" s="17" t="str">
        <f aca="false">IF($A132="","",IF(AND($G132="Only this person",$I132="Compliance risk"),"One person, and it is a compliance risk.",IF(AND($G132="Only this person",$I132="Money stops"),"One person, and money stops without them.",IF(AND($L132="Yes",ISNUMBER($K132),$K132&gt;Thresholds!$B$8),TEXT($K132,"0.0")&amp;" hours a month of you. That is a job.",IF(AND($G132="Only this person",$C132="Knowledge"),"Undocumented knowledge with one owner.",IF($G132="Only this person","Only one person can do this.",IF(AND($L132="Yes",$C132="Approval"),"You are a queue. This waits for you.","")))))))</f>
        <v/>
      </c>
      <c r="O132" s="0" t="str">
        <f aca="false">IF($D132="","",IF($D132="Daily",1,IF($D132="Weekly",7,IF($D132="Fortnightly",14,IF($D132="Monthly",30,IF($D132="Quarterly",90,30))))))</f>
        <v/>
      </c>
      <c r="P132" s="0" t="str">
        <f aca="false">IF(AND($L132="Yes",$G132="Only this person",ISNUMBER($O132)),$O132,"")</f>
        <v/>
      </c>
    </row>
    <row r="133" customFormat="false" ht="19.5" hidden="false" customHeight="true" outlineLevel="0" collapsed="false">
      <c r="A133" s="12"/>
      <c r="B133" s="12"/>
      <c r="C133" s="12"/>
      <c r="D133" s="12"/>
      <c r="E133" s="13"/>
      <c r="F133" s="12"/>
      <c r="G133" s="12"/>
      <c r="H133" s="13"/>
      <c r="I133" s="12"/>
      <c r="J133" s="14" t="str">
        <f aca="false">IF($D133="","",IF($D133="Daily",21,IF($D133="Weekly",4.33,IF($D133="Fortnightly",2.17,IF($D133="Monthly",1,IF($D133="Quarterly",0.33,1))))))</f>
        <v/>
      </c>
      <c r="K133" s="15" t="str">
        <f aca="false">IF(OR($E133="",$J133=""),"",ROUND($E133*$J133/60,1))</f>
        <v/>
      </c>
      <c r="L133" s="16" t="str">
        <f aca="false">IF($F133="","",IF(EXACT(TRIM($F133),TRIM($B$5)),"Yes","No"))</f>
        <v/>
      </c>
      <c r="M133" s="15" t="str">
        <f aca="false">IF(OR($K133="",$H133="",$H133=0),"",ROUND($K133*12/$H133,1))</f>
        <v/>
      </c>
      <c r="N133" s="17" t="str">
        <f aca="false">IF($A133="","",IF(AND($G133="Only this person",$I133="Compliance risk"),"One person, and it is a compliance risk.",IF(AND($G133="Only this person",$I133="Money stops"),"One person, and money stops without them.",IF(AND($L133="Yes",ISNUMBER($K133),$K133&gt;Thresholds!$B$8),TEXT($K133,"0.0")&amp;" hours a month of you. That is a job.",IF(AND($G133="Only this person",$C133="Knowledge"),"Undocumented knowledge with one owner.",IF($G133="Only this person","Only one person can do this.",IF(AND($L133="Yes",$C133="Approval"),"You are a queue. This waits for you.","")))))))</f>
        <v/>
      </c>
      <c r="O133" s="0" t="str">
        <f aca="false">IF($D133="","",IF($D133="Daily",1,IF($D133="Weekly",7,IF($D133="Fortnightly",14,IF($D133="Monthly",30,IF($D133="Quarterly",90,30))))))</f>
        <v/>
      </c>
      <c r="P133" s="0" t="str">
        <f aca="false">IF(AND($L133="Yes",$G133="Only this person",ISNUMBER($O133)),$O133,"")</f>
        <v/>
      </c>
    </row>
    <row r="134" customFormat="false" ht="19.5" hidden="false" customHeight="true" outlineLevel="0" collapsed="false">
      <c r="A134" s="12"/>
      <c r="B134" s="12"/>
      <c r="C134" s="12"/>
      <c r="D134" s="12"/>
      <c r="E134" s="13"/>
      <c r="F134" s="12"/>
      <c r="G134" s="12"/>
      <c r="H134" s="13"/>
      <c r="I134" s="12"/>
      <c r="J134" s="14" t="str">
        <f aca="false">IF($D134="","",IF($D134="Daily",21,IF($D134="Weekly",4.33,IF($D134="Fortnightly",2.17,IF($D134="Monthly",1,IF($D134="Quarterly",0.33,1))))))</f>
        <v/>
      </c>
      <c r="K134" s="15" t="str">
        <f aca="false">IF(OR($E134="",$J134=""),"",ROUND($E134*$J134/60,1))</f>
        <v/>
      </c>
      <c r="L134" s="16" t="str">
        <f aca="false">IF($F134="","",IF(EXACT(TRIM($F134),TRIM($B$5)),"Yes","No"))</f>
        <v/>
      </c>
      <c r="M134" s="15" t="str">
        <f aca="false">IF(OR($K134="",$H134="",$H134=0),"",ROUND($K134*12/$H134,1))</f>
        <v/>
      </c>
      <c r="N134" s="17" t="str">
        <f aca="false">IF($A134="","",IF(AND($G134="Only this person",$I134="Compliance risk"),"One person, and it is a compliance risk.",IF(AND($G134="Only this person",$I134="Money stops"),"One person, and money stops without them.",IF(AND($L134="Yes",ISNUMBER($K134),$K134&gt;Thresholds!$B$8),TEXT($K134,"0.0")&amp;" hours a month of you. That is a job.",IF(AND($G134="Only this person",$C134="Knowledge"),"Undocumented knowledge with one owner.",IF($G134="Only this person","Only one person can do this.",IF(AND($L134="Yes",$C134="Approval"),"You are a queue. This waits for you.","")))))))</f>
        <v/>
      </c>
      <c r="O134" s="0" t="str">
        <f aca="false">IF($D134="","",IF($D134="Daily",1,IF($D134="Weekly",7,IF($D134="Fortnightly",14,IF($D134="Monthly",30,IF($D134="Quarterly",90,30))))))</f>
        <v/>
      </c>
      <c r="P134" s="0" t="str">
        <f aca="false">IF(AND($L134="Yes",$G134="Only this person",ISNUMBER($O134)),$O134,"")</f>
        <v/>
      </c>
    </row>
    <row r="135" customFormat="false" ht="19.5" hidden="false" customHeight="true" outlineLevel="0" collapsed="false">
      <c r="A135" s="12"/>
      <c r="B135" s="12"/>
      <c r="C135" s="12"/>
      <c r="D135" s="12"/>
      <c r="E135" s="13"/>
      <c r="F135" s="12"/>
      <c r="G135" s="12"/>
      <c r="H135" s="13"/>
      <c r="I135" s="12"/>
      <c r="J135" s="14" t="str">
        <f aca="false">IF($D135="","",IF($D135="Daily",21,IF($D135="Weekly",4.33,IF($D135="Fortnightly",2.17,IF($D135="Monthly",1,IF($D135="Quarterly",0.33,1))))))</f>
        <v/>
      </c>
      <c r="K135" s="15" t="str">
        <f aca="false">IF(OR($E135="",$J135=""),"",ROUND($E135*$J135/60,1))</f>
        <v/>
      </c>
      <c r="L135" s="16" t="str">
        <f aca="false">IF($F135="","",IF(EXACT(TRIM($F135),TRIM($B$5)),"Yes","No"))</f>
        <v/>
      </c>
      <c r="M135" s="15" t="str">
        <f aca="false">IF(OR($K135="",$H135="",$H135=0),"",ROUND($K135*12/$H135,1))</f>
        <v/>
      </c>
      <c r="N135" s="17" t="str">
        <f aca="false">IF($A135="","",IF(AND($G135="Only this person",$I135="Compliance risk"),"One person, and it is a compliance risk.",IF(AND($G135="Only this person",$I135="Money stops"),"One person, and money stops without them.",IF(AND($L135="Yes",ISNUMBER($K135),$K135&gt;Thresholds!$B$8),TEXT($K135,"0.0")&amp;" hours a month of you. That is a job.",IF(AND($G135="Only this person",$C135="Knowledge"),"Undocumented knowledge with one owner.",IF($G135="Only this person","Only one person can do this.",IF(AND($L135="Yes",$C135="Approval"),"You are a queue. This waits for you.","")))))))</f>
        <v/>
      </c>
      <c r="O135" s="0" t="str">
        <f aca="false">IF($D135="","",IF($D135="Daily",1,IF($D135="Weekly",7,IF($D135="Fortnightly",14,IF($D135="Monthly",30,IF($D135="Quarterly",90,30))))))</f>
        <v/>
      </c>
      <c r="P135" s="0" t="str">
        <f aca="false">IF(AND($L135="Yes",$G135="Only this person",ISNUMBER($O135)),$O135,"")</f>
        <v/>
      </c>
    </row>
    <row r="136" customFormat="false" ht="19.5" hidden="false" customHeight="true" outlineLevel="0" collapsed="false">
      <c r="A136" s="12"/>
      <c r="B136" s="12"/>
      <c r="C136" s="12"/>
      <c r="D136" s="12"/>
      <c r="E136" s="13"/>
      <c r="F136" s="12"/>
      <c r="G136" s="12"/>
      <c r="H136" s="13"/>
      <c r="I136" s="12"/>
      <c r="J136" s="14" t="str">
        <f aca="false">IF($D136="","",IF($D136="Daily",21,IF($D136="Weekly",4.33,IF($D136="Fortnightly",2.17,IF($D136="Monthly",1,IF($D136="Quarterly",0.33,1))))))</f>
        <v/>
      </c>
      <c r="K136" s="15" t="str">
        <f aca="false">IF(OR($E136="",$J136=""),"",ROUND($E136*$J136/60,1))</f>
        <v/>
      </c>
      <c r="L136" s="16" t="str">
        <f aca="false">IF($F136="","",IF(EXACT(TRIM($F136),TRIM($B$5)),"Yes","No"))</f>
        <v/>
      </c>
      <c r="M136" s="15" t="str">
        <f aca="false">IF(OR($K136="",$H136="",$H136=0),"",ROUND($K136*12/$H136,1))</f>
        <v/>
      </c>
      <c r="N136" s="17" t="str">
        <f aca="false">IF($A136="","",IF(AND($G136="Only this person",$I136="Compliance risk"),"One person, and it is a compliance risk.",IF(AND($G136="Only this person",$I136="Money stops"),"One person, and money stops without them.",IF(AND($L136="Yes",ISNUMBER($K136),$K136&gt;Thresholds!$B$8),TEXT($K136,"0.0")&amp;" hours a month of you. That is a job.",IF(AND($G136="Only this person",$C136="Knowledge"),"Undocumented knowledge with one owner.",IF($G136="Only this person","Only one person can do this.",IF(AND($L136="Yes",$C136="Approval"),"You are a queue. This waits for you.","")))))))</f>
        <v/>
      </c>
      <c r="O136" s="0" t="str">
        <f aca="false">IF($D136="","",IF($D136="Daily",1,IF($D136="Weekly",7,IF($D136="Fortnightly",14,IF($D136="Monthly",30,IF($D136="Quarterly",90,30))))))</f>
        <v/>
      </c>
      <c r="P136" s="0" t="str">
        <f aca="false">IF(AND($L136="Yes",$G136="Only this person",ISNUMBER($O136)),$O136,"")</f>
        <v/>
      </c>
    </row>
    <row r="137" customFormat="false" ht="19.5" hidden="false" customHeight="true" outlineLevel="0" collapsed="false">
      <c r="A137" s="12"/>
      <c r="B137" s="12"/>
      <c r="C137" s="12"/>
      <c r="D137" s="12"/>
      <c r="E137" s="13"/>
      <c r="F137" s="12"/>
      <c r="G137" s="12"/>
      <c r="H137" s="13"/>
      <c r="I137" s="12"/>
      <c r="J137" s="14" t="str">
        <f aca="false">IF($D137="","",IF($D137="Daily",21,IF($D137="Weekly",4.33,IF($D137="Fortnightly",2.17,IF($D137="Monthly",1,IF($D137="Quarterly",0.33,1))))))</f>
        <v/>
      </c>
      <c r="K137" s="15" t="str">
        <f aca="false">IF(OR($E137="",$J137=""),"",ROUND($E137*$J137/60,1))</f>
        <v/>
      </c>
      <c r="L137" s="16" t="str">
        <f aca="false">IF($F137="","",IF(EXACT(TRIM($F137),TRIM($B$5)),"Yes","No"))</f>
        <v/>
      </c>
      <c r="M137" s="15" t="str">
        <f aca="false">IF(OR($K137="",$H137="",$H137=0),"",ROUND($K137*12/$H137,1))</f>
        <v/>
      </c>
      <c r="N137" s="17" t="str">
        <f aca="false">IF($A137="","",IF(AND($G137="Only this person",$I137="Compliance risk"),"One person, and it is a compliance risk.",IF(AND($G137="Only this person",$I137="Money stops"),"One person, and money stops without them.",IF(AND($L137="Yes",ISNUMBER($K137),$K137&gt;Thresholds!$B$8),TEXT($K137,"0.0")&amp;" hours a month of you. That is a job.",IF(AND($G137="Only this person",$C137="Knowledge"),"Undocumented knowledge with one owner.",IF($G137="Only this person","Only one person can do this.",IF(AND($L137="Yes",$C137="Approval"),"You are a queue. This waits for you.","")))))))</f>
        <v/>
      </c>
      <c r="O137" s="0" t="str">
        <f aca="false">IF($D137="","",IF($D137="Daily",1,IF($D137="Weekly",7,IF($D137="Fortnightly",14,IF($D137="Monthly",30,IF($D137="Quarterly",90,30))))))</f>
        <v/>
      </c>
      <c r="P137" s="0" t="str">
        <f aca="false">IF(AND($L137="Yes",$G137="Only this person",ISNUMBER($O137)),$O137,"")</f>
        <v/>
      </c>
    </row>
    <row r="138" customFormat="false" ht="19.5" hidden="false" customHeight="true" outlineLevel="0" collapsed="false">
      <c r="A138" s="12"/>
      <c r="B138" s="12"/>
      <c r="C138" s="12"/>
      <c r="D138" s="12"/>
      <c r="E138" s="13"/>
      <c r="F138" s="12"/>
      <c r="G138" s="12"/>
      <c r="H138" s="13"/>
      <c r="I138" s="12"/>
      <c r="J138" s="14" t="str">
        <f aca="false">IF($D138="","",IF($D138="Daily",21,IF($D138="Weekly",4.33,IF($D138="Fortnightly",2.17,IF($D138="Monthly",1,IF($D138="Quarterly",0.33,1))))))</f>
        <v/>
      </c>
      <c r="K138" s="15" t="str">
        <f aca="false">IF(OR($E138="",$J138=""),"",ROUND($E138*$J138/60,1))</f>
        <v/>
      </c>
      <c r="L138" s="16" t="str">
        <f aca="false">IF($F138="","",IF(EXACT(TRIM($F138),TRIM($B$5)),"Yes","No"))</f>
        <v/>
      </c>
      <c r="M138" s="15" t="str">
        <f aca="false">IF(OR($K138="",$H138="",$H138=0),"",ROUND($K138*12/$H138,1))</f>
        <v/>
      </c>
      <c r="N138" s="17" t="str">
        <f aca="false">IF($A138="","",IF(AND($G138="Only this person",$I138="Compliance risk"),"One person, and it is a compliance risk.",IF(AND($G138="Only this person",$I138="Money stops"),"One person, and money stops without them.",IF(AND($L138="Yes",ISNUMBER($K138),$K138&gt;Thresholds!$B$8),TEXT($K138,"0.0")&amp;" hours a month of you. That is a job.",IF(AND($G138="Only this person",$C138="Knowledge"),"Undocumented knowledge with one owner.",IF($G138="Only this person","Only one person can do this.",IF(AND($L138="Yes",$C138="Approval"),"You are a queue. This waits for you.","")))))))</f>
        <v/>
      </c>
      <c r="O138" s="0" t="str">
        <f aca="false">IF($D138="","",IF($D138="Daily",1,IF($D138="Weekly",7,IF($D138="Fortnightly",14,IF($D138="Monthly",30,IF($D138="Quarterly",90,30))))))</f>
        <v/>
      </c>
      <c r="P138" s="0" t="str">
        <f aca="false">IF(AND($L138="Yes",$G138="Only this person",ISNUMBER($O138)),$O138,"")</f>
        <v/>
      </c>
    </row>
    <row r="139" customFormat="false" ht="19.5" hidden="false" customHeight="true" outlineLevel="0" collapsed="false">
      <c r="A139" s="12"/>
      <c r="B139" s="12"/>
      <c r="C139" s="12"/>
      <c r="D139" s="12"/>
      <c r="E139" s="13"/>
      <c r="F139" s="12"/>
      <c r="G139" s="12"/>
      <c r="H139" s="13"/>
      <c r="I139" s="12"/>
      <c r="J139" s="14" t="str">
        <f aca="false">IF($D139="","",IF($D139="Daily",21,IF($D139="Weekly",4.33,IF($D139="Fortnightly",2.17,IF($D139="Monthly",1,IF($D139="Quarterly",0.33,1))))))</f>
        <v/>
      </c>
      <c r="K139" s="15" t="str">
        <f aca="false">IF(OR($E139="",$J139=""),"",ROUND($E139*$J139/60,1))</f>
        <v/>
      </c>
      <c r="L139" s="16" t="str">
        <f aca="false">IF($F139="","",IF(EXACT(TRIM($F139),TRIM($B$5)),"Yes","No"))</f>
        <v/>
      </c>
      <c r="M139" s="15" t="str">
        <f aca="false">IF(OR($K139="",$H139="",$H139=0),"",ROUND($K139*12/$H139,1))</f>
        <v/>
      </c>
      <c r="N139" s="17" t="str">
        <f aca="false">IF($A139="","",IF(AND($G139="Only this person",$I139="Compliance risk"),"One person, and it is a compliance risk.",IF(AND($G139="Only this person",$I139="Money stops"),"One person, and money stops without them.",IF(AND($L139="Yes",ISNUMBER($K139),$K139&gt;Thresholds!$B$8),TEXT($K139,"0.0")&amp;" hours a month of you. That is a job.",IF(AND($G139="Only this person",$C139="Knowledge"),"Undocumented knowledge with one owner.",IF($G139="Only this person","Only one person can do this.",IF(AND($L139="Yes",$C139="Approval"),"You are a queue. This waits for you.","")))))))</f>
        <v/>
      </c>
      <c r="O139" s="0" t="str">
        <f aca="false">IF($D139="","",IF($D139="Daily",1,IF($D139="Weekly",7,IF($D139="Fortnightly",14,IF($D139="Monthly",30,IF($D139="Quarterly",90,30))))))</f>
        <v/>
      </c>
      <c r="P139" s="0" t="str">
        <f aca="false">IF(AND($L139="Yes",$G139="Only this person",ISNUMBER($O139)),$O139,"")</f>
        <v/>
      </c>
    </row>
    <row r="140" customFormat="false" ht="19.5" hidden="false" customHeight="true" outlineLevel="0" collapsed="false">
      <c r="A140" s="12"/>
      <c r="B140" s="12"/>
      <c r="C140" s="12"/>
      <c r="D140" s="12"/>
      <c r="E140" s="13"/>
      <c r="F140" s="12"/>
      <c r="G140" s="12"/>
      <c r="H140" s="13"/>
      <c r="I140" s="12"/>
      <c r="J140" s="14" t="str">
        <f aca="false">IF($D140="","",IF($D140="Daily",21,IF($D140="Weekly",4.33,IF($D140="Fortnightly",2.17,IF($D140="Monthly",1,IF($D140="Quarterly",0.33,1))))))</f>
        <v/>
      </c>
      <c r="K140" s="15" t="str">
        <f aca="false">IF(OR($E140="",$J140=""),"",ROUND($E140*$J140/60,1))</f>
        <v/>
      </c>
      <c r="L140" s="16" t="str">
        <f aca="false">IF($F140="","",IF(EXACT(TRIM($F140),TRIM($B$5)),"Yes","No"))</f>
        <v/>
      </c>
      <c r="M140" s="15" t="str">
        <f aca="false">IF(OR($K140="",$H140="",$H140=0),"",ROUND($K140*12/$H140,1))</f>
        <v/>
      </c>
      <c r="N140" s="17" t="str">
        <f aca="false">IF($A140="","",IF(AND($G140="Only this person",$I140="Compliance risk"),"One person, and it is a compliance risk.",IF(AND($G140="Only this person",$I140="Money stops"),"One person, and money stops without them.",IF(AND($L140="Yes",ISNUMBER($K140),$K140&gt;Thresholds!$B$8),TEXT($K140,"0.0")&amp;" hours a month of you. That is a job.",IF(AND($G140="Only this person",$C140="Knowledge"),"Undocumented knowledge with one owner.",IF($G140="Only this person","Only one person can do this.",IF(AND($L140="Yes",$C140="Approval"),"You are a queue. This waits for you.","")))))))</f>
        <v/>
      </c>
      <c r="O140" s="0" t="str">
        <f aca="false">IF($D140="","",IF($D140="Daily",1,IF($D140="Weekly",7,IF($D140="Fortnightly",14,IF($D140="Monthly",30,IF($D140="Quarterly",90,30))))))</f>
        <v/>
      </c>
      <c r="P140" s="0" t="str">
        <f aca="false">IF(AND($L140="Yes",$G140="Only this person",ISNUMBER($O140)),$O140,"")</f>
        <v/>
      </c>
    </row>
    <row r="141" customFormat="false" ht="19.5" hidden="false" customHeight="true" outlineLevel="0" collapsed="false">
      <c r="A141" s="12"/>
      <c r="B141" s="12"/>
      <c r="C141" s="12"/>
      <c r="D141" s="12"/>
      <c r="E141" s="13"/>
      <c r="F141" s="12"/>
      <c r="G141" s="12"/>
      <c r="H141" s="13"/>
      <c r="I141" s="12"/>
      <c r="J141" s="14" t="str">
        <f aca="false">IF($D141="","",IF($D141="Daily",21,IF($D141="Weekly",4.33,IF($D141="Fortnightly",2.17,IF($D141="Monthly",1,IF($D141="Quarterly",0.33,1))))))</f>
        <v/>
      </c>
      <c r="K141" s="15" t="str">
        <f aca="false">IF(OR($E141="",$J141=""),"",ROUND($E141*$J141/60,1))</f>
        <v/>
      </c>
      <c r="L141" s="16" t="str">
        <f aca="false">IF($F141="","",IF(EXACT(TRIM($F141),TRIM($B$5)),"Yes","No"))</f>
        <v/>
      </c>
      <c r="M141" s="15" t="str">
        <f aca="false">IF(OR($K141="",$H141="",$H141=0),"",ROUND($K141*12/$H141,1))</f>
        <v/>
      </c>
      <c r="N141" s="17" t="str">
        <f aca="false">IF($A141="","",IF(AND($G141="Only this person",$I141="Compliance risk"),"One person, and it is a compliance risk.",IF(AND($G141="Only this person",$I141="Money stops"),"One person, and money stops without them.",IF(AND($L141="Yes",ISNUMBER($K141),$K141&gt;Thresholds!$B$8),TEXT($K141,"0.0")&amp;" hours a month of you. That is a job.",IF(AND($G141="Only this person",$C141="Knowledge"),"Undocumented knowledge with one owner.",IF($G141="Only this person","Only one person can do this.",IF(AND($L141="Yes",$C141="Approval"),"You are a queue. This waits for you.","")))))))</f>
        <v/>
      </c>
      <c r="O141" s="0" t="str">
        <f aca="false">IF($D141="","",IF($D141="Daily",1,IF($D141="Weekly",7,IF($D141="Fortnightly",14,IF($D141="Monthly",30,IF($D141="Quarterly",90,30))))))</f>
        <v/>
      </c>
      <c r="P141" s="0" t="str">
        <f aca="false">IF(AND($L141="Yes",$G141="Only this person",ISNUMBER($O141)),$O141,"")</f>
        <v/>
      </c>
    </row>
    <row r="142" customFormat="false" ht="19.5" hidden="false" customHeight="true" outlineLevel="0" collapsed="false">
      <c r="A142" s="12"/>
      <c r="B142" s="12"/>
      <c r="C142" s="12"/>
      <c r="D142" s="12"/>
      <c r="E142" s="13"/>
      <c r="F142" s="12"/>
      <c r="G142" s="12"/>
      <c r="H142" s="13"/>
      <c r="I142" s="12"/>
      <c r="J142" s="14" t="str">
        <f aca="false">IF($D142="","",IF($D142="Daily",21,IF($D142="Weekly",4.33,IF($D142="Fortnightly",2.17,IF($D142="Monthly",1,IF($D142="Quarterly",0.33,1))))))</f>
        <v/>
      </c>
      <c r="K142" s="15" t="str">
        <f aca="false">IF(OR($E142="",$J142=""),"",ROUND($E142*$J142/60,1))</f>
        <v/>
      </c>
      <c r="L142" s="16" t="str">
        <f aca="false">IF($F142="","",IF(EXACT(TRIM($F142),TRIM($B$5)),"Yes","No"))</f>
        <v/>
      </c>
      <c r="M142" s="15" t="str">
        <f aca="false">IF(OR($K142="",$H142="",$H142=0),"",ROUND($K142*12/$H142,1))</f>
        <v/>
      </c>
      <c r="N142" s="17" t="str">
        <f aca="false">IF($A142="","",IF(AND($G142="Only this person",$I142="Compliance risk"),"One person, and it is a compliance risk.",IF(AND($G142="Only this person",$I142="Money stops"),"One person, and money stops without them.",IF(AND($L142="Yes",ISNUMBER($K142),$K142&gt;Thresholds!$B$8),TEXT($K142,"0.0")&amp;" hours a month of you. That is a job.",IF(AND($G142="Only this person",$C142="Knowledge"),"Undocumented knowledge with one owner.",IF($G142="Only this person","Only one person can do this.",IF(AND($L142="Yes",$C142="Approval"),"You are a queue. This waits for you.","")))))))</f>
        <v/>
      </c>
      <c r="O142" s="0" t="str">
        <f aca="false">IF($D142="","",IF($D142="Daily",1,IF($D142="Weekly",7,IF($D142="Fortnightly",14,IF($D142="Monthly",30,IF($D142="Quarterly",90,30))))))</f>
        <v/>
      </c>
      <c r="P142" s="0" t="str">
        <f aca="false">IF(AND($L142="Yes",$G142="Only this person",ISNUMBER($O142)),$O142,"")</f>
        <v/>
      </c>
    </row>
    <row r="143" customFormat="false" ht="19.5" hidden="false" customHeight="true" outlineLevel="0" collapsed="false">
      <c r="A143" s="12"/>
      <c r="B143" s="12"/>
      <c r="C143" s="12"/>
      <c r="D143" s="12"/>
      <c r="E143" s="13"/>
      <c r="F143" s="12"/>
      <c r="G143" s="12"/>
      <c r="H143" s="13"/>
      <c r="I143" s="12"/>
      <c r="J143" s="14" t="str">
        <f aca="false">IF($D143="","",IF($D143="Daily",21,IF($D143="Weekly",4.33,IF($D143="Fortnightly",2.17,IF($D143="Monthly",1,IF($D143="Quarterly",0.33,1))))))</f>
        <v/>
      </c>
      <c r="K143" s="15" t="str">
        <f aca="false">IF(OR($E143="",$J143=""),"",ROUND($E143*$J143/60,1))</f>
        <v/>
      </c>
      <c r="L143" s="16" t="str">
        <f aca="false">IF($F143="","",IF(EXACT(TRIM($F143),TRIM($B$5)),"Yes","No"))</f>
        <v/>
      </c>
      <c r="M143" s="15" t="str">
        <f aca="false">IF(OR($K143="",$H143="",$H143=0),"",ROUND($K143*12/$H143,1))</f>
        <v/>
      </c>
      <c r="N143" s="17" t="str">
        <f aca="false">IF($A143="","",IF(AND($G143="Only this person",$I143="Compliance risk"),"One person, and it is a compliance risk.",IF(AND($G143="Only this person",$I143="Money stops"),"One person, and money stops without them.",IF(AND($L143="Yes",ISNUMBER($K143),$K143&gt;Thresholds!$B$8),TEXT($K143,"0.0")&amp;" hours a month of you. That is a job.",IF(AND($G143="Only this person",$C143="Knowledge"),"Undocumented knowledge with one owner.",IF($G143="Only this person","Only one person can do this.",IF(AND($L143="Yes",$C143="Approval"),"You are a queue. This waits for you.","")))))))</f>
        <v/>
      </c>
      <c r="O143" s="0" t="str">
        <f aca="false">IF($D143="","",IF($D143="Daily",1,IF($D143="Weekly",7,IF($D143="Fortnightly",14,IF($D143="Monthly",30,IF($D143="Quarterly",90,30))))))</f>
        <v/>
      </c>
      <c r="P143" s="0" t="str">
        <f aca="false">IF(AND($L143="Yes",$G143="Only this person",ISNUMBER($O143)),$O143,"")</f>
        <v/>
      </c>
    </row>
    <row r="144" customFormat="false" ht="19.5" hidden="false" customHeight="true" outlineLevel="0" collapsed="false">
      <c r="A144" s="12"/>
      <c r="B144" s="12"/>
      <c r="C144" s="12"/>
      <c r="D144" s="12"/>
      <c r="E144" s="13"/>
      <c r="F144" s="12"/>
      <c r="G144" s="12"/>
      <c r="H144" s="13"/>
      <c r="I144" s="12"/>
      <c r="J144" s="14" t="str">
        <f aca="false">IF($D144="","",IF($D144="Daily",21,IF($D144="Weekly",4.33,IF($D144="Fortnightly",2.17,IF($D144="Monthly",1,IF($D144="Quarterly",0.33,1))))))</f>
        <v/>
      </c>
      <c r="K144" s="15" t="str">
        <f aca="false">IF(OR($E144="",$J144=""),"",ROUND($E144*$J144/60,1))</f>
        <v/>
      </c>
      <c r="L144" s="16" t="str">
        <f aca="false">IF($F144="","",IF(EXACT(TRIM($F144),TRIM($B$5)),"Yes","No"))</f>
        <v/>
      </c>
      <c r="M144" s="15" t="str">
        <f aca="false">IF(OR($K144="",$H144="",$H144=0),"",ROUND($K144*12/$H144,1))</f>
        <v/>
      </c>
      <c r="N144" s="17" t="str">
        <f aca="false">IF($A144="","",IF(AND($G144="Only this person",$I144="Compliance risk"),"One person, and it is a compliance risk.",IF(AND($G144="Only this person",$I144="Money stops"),"One person, and money stops without them.",IF(AND($L144="Yes",ISNUMBER($K144),$K144&gt;Thresholds!$B$8),TEXT($K144,"0.0")&amp;" hours a month of you. That is a job.",IF(AND($G144="Only this person",$C144="Knowledge"),"Undocumented knowledge with one owner.",IF($G144="Only this person","Only one person can do this.",IF(AND($L144="Yes",$C144="Approval"),"You are a queue. This waits for you.","")))))))</f>
        <v/>
      </c>
      <c r="O144" s="0" t="str">
        <f aca="false">IF($D144="","",IF($D144="Daily",1,IF($D144="Weekly",7,IF($D144="Fortnightly",14,IF($D144="Monthly",30,IF($D144="Quarterly",90,30))))))</f>
        <v/>
      </c>
      <c r="P144" s="0" t="str">
        <f aca="false">IF(AND($L144="Yes",$G144="Only this person",ISNUMBER($O144)),$O144,"")</f>
        <v/>
      </c>
    </row>
    <row r="145" customFormat="false" ht="19.5" hidden="false" customHeight="true" outlineLevel="0" collapsed="false">
      <c r="A145" s="12"/>
      <c r="B145" s="12"/>
      <c r="C145" s="12"/>
      <c r="D145" s="12"/>
      <c r="E145" s="13"/>
      <c r="F145" s="12"/>
      <c r="G145" s="12"/>
      <c r="H145" s="13"/>
      <c r="I145" s="12"/>
      <c r="J145" s="14" t="str">
        <f aca="false">IF($D145="","",IF($D145="Daily",21,IF($D145="Weekly",4.33,IF($D145="Fortnightly",2.17,IF($D145="Monthly",1,IF($D145="Quarterly",0.33,1))))))</f>
        <v/>
      </c>
      <c r="K145" s="15" t="str">
        <f aca="false">IF(OR($E145="",$J145=""),"",ROUND($E145*$J145/60,1))</f>
        <v/>
      </c>
      <c r="L145" s="16" t="str">
        <f aca="false">IF($F145="","",IF(EXACT(TRIM($F145),TRIM($B$5)),"Yes","No"))</f>
        <v/>
      </c>
      <c r="M145" s="15" t="str">
        <f aca="false">IF(OR($K145="",$H145="",$H145=0),"",ROUND($K145*12/$H145,1))</f>
        <v/>
      </c>
      <c r="N145" s="17" t="str">
        <f aca="false">IF($A145="","",IF(AND($G145="Only this person",$I145="Compliance risk"),"One person, and it is a compliance risk.",IF(AND($G145="Only this person",$I145="Money stops"),"One person, and money stops without them.",IF(AND($L145="Yes",ISNUMBER($K145),$K145&gt;Thresholds!$B$8),TEXT($K145,"0.0")&amp;" hours a month of you. That is a job.",IF(AND($G145="Only this person",$C145="Knowledge"),"Undocumented knowledge with one owner.",IF($G145="Only this person","Only one person can do this.",IF(AND($L145="Yes",$C145="Approval"),"You are a queue. This waits for you.","")))))))</f>
        <v/>
      </c>
      <c r="O145" s="0" t="str">
        <f aca="false">IF($D145="","",IF($D145="Daily",1,IF($D145="Weekly",7,IF($D145="Fortnightly",14,IF($D145="Monthly",30,IF($D145="Quarterly",90,30))))))</f>
        <v/>
      </c>
      <c r="P145" s="0" t="str">
        <f aca="false">IF(AND($L145="Yes",$G145="Only this person",ISNUMBER($O145)),$O145,"")</f>
        <v/>
      </c>
    </row>
    <row r="146" customFormat="false" ht="19.5" hidden="false" customHeight="true" outlineLevel="0" collapsed="false">
      <c r="A146" s="12"/>
      <c r="B146" s="12"/>
      <c r="C146" s="12"/>
      <c r="D146" s="12"/>
      <c r="E146" s="13"/>
      <c r="F146" s="12"/>
      <c r="G146" s="12"/>
      <c r="H146" s="13"/>
      <c r="I146" s="12"/>
      <c r="J146" s="14" t="str">
        <f aca="false">IF($D146="","",IF($D146="Daily",21,IF($D146="Weekly",4.33,IF($D146="Fortnightly",2.17,IF($D146="Monthly",1,IF($D146="Quarterly",0.33,1))))))</f>
        <v/>
      </c>
      <c r="K146" s="15" t="str">
        <f aca="false">IF(OR($E146="",$J146=""),"",ROUND($E146*$J146/60,1))</f>
        <v/>
      </c>
      <c r="L146" s="16" t="str">
        <f aca="false">IF($F146="","",IF(EXACT(TRIM($F146),TRIM($B$5)),"Yes","No"))</f>
        <v/>
      </c>
      <c r="M146" s="15" t="str">
        <f aca="false">IF(OR($K146="",$H146="",$H146=0),"",ROUND($K146*12/$H146,1))</f>
        <v/>
      </c>
      <c r="N146" s="17" t="str">
        <f aca="false">IF($A146="","",IF(AND($G146="Only this person",$I146="Compliance risk"),"One person, and it is a compliance risk.",IF(AND($G146="Only this person",$I146="Money stops"),"One person, and money stops without them.",IF(AND($L146="Yes",ISNUMBER($K146),$K146&gt;Thresholds!$B$8),TEXT($K146,"0.0")&amp;" hours a month of you. That is a job.",IF(AND($G146="Only this person",$C146="Knowledge"),"Undocumented knowledge with one owner.",IF($G146="Only this person","Only one person can do this.",IF(AND($L146="Yes",$C146="Approval"),"You are a queue. This waits for you.","")))))))</f>
        <v/>
      </c>
      <c r="O146" s="0" t="str">
        <f aca="false">IF($D146="","",IF($D146="Daily",1,IF($D146="Weekly",7,IF($D146="Fortnightly",14,IF($D146="Monthly",30,IF($D146="Quarterly",90,30))))))</f>
        <v/>
      </c>
      <c r="P146" s="0" t="str">
        <f aca="false">IF(AND($L146="Yes",$G146="Only this person",ISNUMBER($O146)),$O146,"")</f>
        <v/>
      </c>
    </row>
    <row r="147" customFormat="false" ht="19.5" hidden="false" customHeight="true" outlineLevel="0" collapsed="false">
      <c r="A147" s="12"/>
      <c r="B147" s="12"/>
      <c r="C147" s="12"/>
      <c r="D147" s="12"/>
      <c r="E147" s="13"/>
      <c r="F147" s="12"/>
      <c r="G147" s="12"/>
      <c r="H147" s="13"/>
      <c r="I147" s="12"/>
      <c r="J147" s="14" t="str">
        <f aca="false">IF($D147="","",IF($D147="Daily",21,IF($D147="Weekly",4.33,IF($D147="Fortnightly",2.17,IF($D147="Monthly",1,IF($D147="Quarterly",0.33,1))))))</f>
        <v/>
      </c>
      <c r="K147" s="15" t="str">
        <f aca="false">IF(OR($E147="",$J147=""),"",ROUND($E147*$J147/60,1))</f>
        <v/>
      </c>
      <c r="L147" s="16" t="str">
        <f aca="false">IF($F147="","",IF(EXACT(TRIM($F147),TRIM($B$5)),"Yes","No"))</f>
        <v/>
      </c>
      <c r="M147" s="15" t="str">
        <f aca="false">IF(OR($K147="",$H147="",$H147=0),"",ROUND($K147*12/$H147,1))</f>
        <v/>
      </c>
      <c r="N147" s="17" t="str">
        <f aca="false">IF($A147="","",IF(AND($G147="Only this person",$I147="Compliance risk"),"One person, and it is a compliance risk.",IF(AND($G147="Only this person",$I147="Money stops"),"One person, and money stops without them.",IF(AND($L147="Yes",ISNUMBER($K147),$K147&gt;Thresholds!$B$8),TEXT($K147,"0.0")&amp;" hours a month of you. That is a job.",IF(AND($G147="Only this person",$C147="Knowledge"),"Undocumented knowledge with one owner.",IF($G147="Only this person","Only one person can do this.",IF(AND($L147="Yes",$C147="Approval"),"You are a queue. This waits for you.","")))))))</f>
        <v/>
      </c>
      <c r="O147" s="0" t="str">
        <f aca="false">IF($D147="","",IF($D147="Daily",1,IF($D147="Weekly",7,IF($D147="Fortnightly",14,IF($D147="Monthly",30,IF($D147="Quarterly",90,30))))))</f>
        <v/>
      </c>
      <c r="P147" s="0" t="str">
        <f aca="false">IF(AND($L147="Yes",$G147="Only this person",ISNUMBER($O147)),$O147,"")</f>
        <v/>
      </c>
    </row>
    <row r="148" customFormat="false" ht="19.5" hidden="false" customHeight="true" outlineLevel="0" collapsed="false">
      <c r="A148" s="12"/>
      <c r="B148" s="12"/>
      <c r="C148" s="12"/>
      <c r="D148" s="12"/>
      <c r="E148" s="13"/>
      <c r="F148" s="12"/>
      <c r="G148" s="12"/>
      <c r="H148" s="13"/>
      <c r="I148" s="12"/>
      <c r="J148" s="14" t="str">
        <f aca="false">IF($D148="","",IF($D148="Daily",21,IF($D148="Weekly",4.33,IF($D148="Fortnightly",2.17,IF($D148="Monthly",1,IF($D148="Quarterly",0.33,1))))))</f>
        <v/>
      </c>
      <c r="K148" s="15" t="str">
        <f aca="false">IF(OR($E148="",$J148=""),"",ROUND($E148*$J148/60,1))</f>
        <v/>
      </c>
      <c r="L148" s="16" t="str">
        <f aca="false">IF($F148="","",IF(EXACT(TRIM($F148),TRIM($B$5)),"Yes","No"))</f>
        <v/>
      </c>
      <c r="M148" s="15" t="str">
        <f aca="false">IF(OR($K148="",$H148="",$H148=0),"",ROUND($K148*12/$H148,1))</f>
        <v/>
      </c>
      <c r="N148" s="17" t="str">
        <f aca="false">IF($A148="","",IF(AND($G148="Only this person",$I148="Compliance risk"),"One person, and it is a compliance risk.",IF(AND($G148="Only this person",$I148="Money stops"),"One person, and money stops without them.",IF(AND($L148="Yes",ISNUMBER($K148),$K148&gt;Thresholds!$B$8),TEXT($K148,"0.0")&amp;" hours a month of you. That is a job.",IF(AND($G148="Only this person",$C148="Knowledge"),"Undocumented knowledge with one owner.",IF($G148="Only this person","Only one person can do this.",IF(AND($L148="Yes",$C148="Approval"),"You are a queue. This waits for you.","")))))))</f>
        <v/>
      </c>
      <c r="O148" s="0" t="str">
        <f aca="false">IF($D148="","",IF($D148="Daily",1,IF($D148="Weekly",7,IF($D148="Fortnightly",14,IF($D148="Monthly",30,IF($D148="Quarterly",90,30))))))</f>
        <v/>
      </c>
      <c r="P148" s="0" t="str">
        <f aca="false">IF(AND($L148="Yes",$G148="Only this person",ISNUMBER($O148)),$O148,"")</f>
        <v/>
      </c>
    </row>
    <row r="149" customFormat="false" ht="19.5" hidden="false" customHeight="true" outlineLevel="0" collapsed="false">
      <c r="A149" s="12"/>
      <c r="B149" s="12"/>
      <c r="C149" s="12"/>
      <c r="D149" s="12"/>
      <c r="E149" s="13"/>
      <c r="F149" s="12"/>
      <c r="G149" s="12"/>
      <c r="H149" s="13"/>
      <c r="I149" s="12"/>
      <c r="J149" s="14" t="str">
        <f aca="false">IF($D149="","",IF($D149="Daily",21,IF($D149="Weekly",4.33,IF($D149="Fortnightly",2.17,IF($D149="Monthly",1,IF($D149="Quarterly",0.33,1))))))</f>
        <v/>
      </c>
      <c r="K149" s="15" t="str">
        <f aca="false">IF(OR($E149="",$J149=""),"",ROUND($E149*$J149/60,1))</f>
        <v/>
      </c>
      <c r="L149" s="16" t="str">
        <f aca="false">IF($F149="","",IF(EXACT(TRIM($F149),TRIM($B$5)),"Yes","No"))</f>
        <v/>
      </c>
      <c r="M149" s="15" t="str">
        <f aca="false">IF(OR($K149="",$H149="",$H149=0),"",ROUND($K149*12/$H149,1))</f>
        <v/>
      </c>
      <c r="N149" s="17" t="str">
        <f aca="false">IF($A149="","",IF(AND($G149="Only this person",$I149="Compliance risk"),"One person, and it is a compliance risk.",IF(AND($G149="Only this person",$I149="Money stops"),"One person, and money stops without them.",IF(AND($L149="Yes",ISNUMBER($K149),$K149&gt;Thresholds!$B$8),TEXT($K149,"0.0")&amp;" hours a month of you. That is a job.",IF(AND($G149="Only this person",$C149="Knowledge"),"Undocumented knowledge with one owner.",IF($G149="Only this person","Only one person can do this.",IF(AND($L149="Yes",$C149="Approval"),"You are a queue. This waits for you.","")))))))</f>
        <v/>
      </c>
      <c r="O149" s="0" t="str">
        <f aca="false">IF($D149="","",IF($D149="Daily",1,IF($D149="Weekly",7,IF($D149="Fortnightly",14,IF($D149="Monthly",30,IF($D149="Quarterly",90,30))))))</f>
        <v/>
      </c>
      <c r="P149" s="0" t="str">
        <f aca="false">IF(AND($L149="Yes",$G149="Only this person",ISNUMBER($O149)),$O149,"")</f>
        <v/>
      </c>
    </row>
    <row r="150" customFormat="false" ht="19.5" hidden="false" customHeight="true" outlineLevel="0" collapsed="false">
      <c r="A150" s="12"/>
      <c r="B150" s="12"/>
      <c r="C150" s="12"/>
      <c r="D150" s="12"/>
      <c r="E150" s="13"/>
      <c r="F150" s="12"/>
      <c r="G150" s="12"/>
      <c r="H150" s="13"/>
      <c r="I150" s="12"/>
      <c r="J150" s="14" t="str">
        <f aca="false">IF($D150="","",IF($D150="Daily",21,IF($D150="Weekly",4.33,IF($D150="Fortnightly",2.17,IF($D150="Monthly",1,IF($D150="Quarterly",0.33,1))))))</f>
        <v/>
      </c>
      <c r="K150" s="15" t="str">
        <f aca="false">IF(OR($E150="",$J150=""),"",ROUND($E150*$J150/60,1))</f>
        <v/>
      </c>
      <c r="L150" s="16" t="str">
        <f aca="false">IF($F150="","",IF(EXACT(TRIM($F150),TRIM($B$5)),"Yes","No"))</f>
        <v/>
      </c>
      <c r="M150" s="15" t="str">
        <f aca="false">IF(OR($K150="",$H150="",$H150=0),"",ROUND($K150*12/$H150,1))</f>
        <v/>
      </c>
      <c r="N150" s="17" t="str">
        <f aca="false">IF($A150="","",IF(AND($G150="Only this person",$I150="Compliance risk"),"One person, and it is a compliance risk.",IF(AND($G150="Only this person",$I150="Money stops"),"One person, and money stops without them.",IF(AND($L150="Yes",ISNUMBER($K150),$K150&gt;Thresholds!$B$8),TEXT($K150,"0.0")&amp;" hours a month of you. That is a job.",IF(AND($G150="Only this person",$C150="Knowledge"),"Undocumented knowledge with one owner.",IF($G150="Only this person","Only one person can do this.",IF(AND($L150="Yes",$C150="Approval"),"You are a queue. This waits for you.","")))))))</f>
        <v/>
      </c>
      <c r="O150" s="0" t="str">
        <f aca="false">IF($D150="","",IF($D150="Daily",1,IF($D150="Weekly",7,IF($D150="Fortnightly",14,IF($D150="Monthly",30,IF($D150="Quarterly",90,30))))))</f>
        <v/>
      </c>
      <c r="P150" s="0" t="str">
        <f aca="false">IF(AND($L150="Yes",$G150="Only this person",ISNUMBER($O150)),$O150,"")</f>
        <v/>
      </c>
    </row>
    <row r="151" customFormat="false" ht="19.5" hidden="false" customHeight="true" outlineLevel="0" collapsed="false">
      <c r="A151" s="12"/>
      <c r="B151" s="12"/>
      <c r="C151" s="12"/>
      <c r="D151" s="12"/>
      <c r="E151" s="13"/>
      <c r="F151" s="12"/>
      <c r="G151" s="12"/>
      <c r="H151" s="13"/>
      <c r="I151" s="12"/>
      <c r="J151" s="14" t="str">
        <f aca="false">IF($D151="","",IF($D151="Daily",21,IF($D151="Weekly",4.33,IF($D151="Fortnightly",2.17,IF($D151="Monthly",1,IF($D151="Quarterly",0.33,1))))))</f>
        <v/>
      </c>
      <c r="K151" s="15" t="str">
        <f aca="false">IF(OR($E151="",$J151=""),"",ROUND($E151*$J151/60,1))</f>
        <v/>
      </c>
      <c r="L151" s="16" t="str">
        <f aca="false">IF($F151="","",IF(EXACT(TRIM($F151),TRIM($B$5)),"Yes","No"))</f>
        <v/>
      </c>
      <c r="M151" s="15" t="str">
        <f aca="false">IF(OR($K151="",$H151="",$H151=0),"",ROUND($K151*12/$H151,1))</f>
        <v/>
      </c>
      <c r="N151" s="17" t="str">
        <f aca="false">IF($A151="","",IF(AND($G151="Only this person",$I151="Compliance risk"),"One person, and it is a compliance risk.",IF(AND($G151="Only this person",$I151="Money stops"),"One person, and money stops without them.",IF(AND($L151="Yes",ISNUMBER($K151),$K151&gt;Thresholds!$B$8),TEXT($K151,"0.0")&amp;" hours a month of you. That is a job.",IF(AND($G151="Only this person",$C151="Knowledge"),"Undocumented knowledge with one owner.",IF($G151="Only this person","Only one person can do this.",IF(AND($L151="Yes",$C151="Approval"),"You are a queue. This waits for you.","")))))))</f>
        <v/>
      </c>
      <c r="O151" s="0" t="str">
        <f aca="false">IF($D151="","",IF($D151="Daily",1,IF($D151="Weekly",7,IF($D151="Fortnightly",14,IF($D151="Monthly",30,IF($D151="Quarterly",90,30))))))</f>
        <v/>
      </c>
      <c r="P151" s="0" t="str">
        <f aca="false">IF(AND($L151="Yes",$G151="Only this person",ISNUMBER($O151)),$O151,"")</f>
        <v/>
      </c>
    </row>
    <row r="152" customFormat="false" ht="19.5" hidden="false" customHeight="true" outlineLevel="0" collapsed="false">
      <c r="A152" s="12"/>
      <c r="B152" s="12"/>
      <c r="C152" s="12"/>
      <c r="D152" s="12"/>
      <c r="E152" s="13"/>
      <c r="F152" s="12"/>
      <c r="G152" s="12"/>
      <c r="H152" s="13"/>
      <c r="I152" s="12"/>
      <c r="J152" s="14" t="str">
        <f aca="false">IF($D152="","",IF($D152="Daily",21,IF($D152="Weekly",4.33,IF($D152="Fortnightly",2.17,IF($D152="Monthly",1,IF($D152="Quarterly",0.33,1))))))</f>
        <v/>
      </c>
      <c r="K152" s="15" t="str">
        <f aca="false">IF(OR($E152="",$J152=""),"",ROUND($E152*$J152/60,1))</f>
        <v/>
      </c>
      <c r="L152" s="16" t="str">
        <f aca="false">IF($F152="","",IF(EXACT(TRIM($F152),TRIM($B$5)),"Yes","No"))</f>
        <v/>
      </c>
      <c r="M152" s="15" t="str">
        <f aca="false">IF(OR($K152="",$H152="",$H152=0),"",ROUND($K152*12/$H152,1))</f>
        <v/>
      </c>
      <c r="N152" s="17" t="str">
        <f aca="false">IF($A152="","",IF(AND($G152="Only this person",$I152="Compliance risk"),"One person, and it is a compliance risk.",IF(AND($G152="Only this person",$I152="Money stops"),"One person, and money stops without them.",IF(AND($L152="Yes",ISNUMBER($K152),$K152&gt;Thresholds!$B$8),TEXT($K152,"0.0")&amp;" hours a month of you. That is a job.",IF(AND($G152="Only this person",$C152="Knowledge"),"Undocumented knowledge with one owner.",IF($G152="Only this person","Only one person can do this.",IF(AND($L152="Yes",$C152="Approval"),"You are a queue. This waits for you.","")))))))</f>
        <v/>
      </c>
      <c r="O152" s="0" t="str">
        <f aca="false">IF($D152="","",IF($D152="Daily",1,IF($D152="Weekly",7,IF($D152="Fortnightly",14,IF($D152="Monthly",30,IF($D152="Quarterly",90,30))))))</f>
        <v/>
      </c>
      <c r="P152" s="0" t="str">
        <f aca="false">IF(AND($L152="Yes",$G152="Only this person",ISNUMBER($O152)),$O152,"")</f>
        <v/>
      </c>
    </row>
    <row r="153" customFormat="false" ht="19.5" hidden="false" customHeight="true" outlineLevel="0" collapsed="false">
      <c r="A153" s="12"/>
      <c r="B153" s="12"/>
      <c r="C153" s="12"/>
      <c r="D153" s="12"/>
      <c r="E153" s="13"/>
      <c r="F153" s="12"/>
      <c r="G153" s="12"/>
      <c r="H153" s="13"/>
      <c r="I153" s="12"/>
      <c r="J153" s="14" t="str">
        <f aca="false">IF($D153="","",IF($D153="Daily",21,IF($D153="Weekly",4.33,IF($D153="Fortnightly",2.17,IF($D153="Monthly",1,IF($D153="Quarterly",0.33,1))))))</f>
        <v/>
      </c>
      <c r="K153" s="15" t="str">
        <f aca="false">IF(OR($E153="",$J153=""),"",ROUND($E153*$J153/60,1))</f>
        <v/>
      </c>
      <c r="L153" s="16" t="str">
        <f aca="false">IF($F153="","",IF(EXACT(TRIM($F153),TRIM($B$5)),"Yes","No"))</f>
        <v/>
      </c>
      <c r="M153" s="15" t="str">
        <f aca="false">IF(OR($K153="",$H153="",$H153=0),"",ROUND($K153*12/$H153,1))</f>
        <v/>
      </c>
      <c r="N153" s="17" t="str">
        <f aca="false">IF($A153="","",IF(AND($G153="Only this person",$I153="Compliance risk"),"One person, and it is a compliance risk.",IF(AND($G153="Only this person",$I153="Money stops"),"One person, and money stops without them.",IF(AND($L153="Yes",ISNUMBER($K153),$K153&gt;Thresholds!$B$8),TEXT($K153,"0.0")&amp;" hours a month of you. That is a job.",IF(AND($G153="Only this person",$C153="Knowledge"),"Undocumented knowledge with one owner.",IF($G153="Only this person","Only one person can do this.",IF(AND($L153="Yes",$C153="Approval"),"You are a queue. This waits for you.","")))))))</f>
        <v/>
      </c>
      <c r="O153" s="0" t="str">
        <f aca="false">IF($D153="","",IF($D153="Daily",1,IF($D153="Weekly",7,IF($D153="Fortnightly",14,IF($D153="Monthly",30,IF($D153="Quarterly",90,30))))))</f>
        <v/>
      </c>
      <c r="P153" s="0" t="str">
        <f aca="false">IF(AND($L153="Yes",$G153="Only this person",ISNUMBER($O153)),$O153,"")</f>
        <v/>
      </c>
    </row>
    <row r="154" customFormat="false" ht="19.5" hidden="false" customHeight="true" outlineLevel="0" collapsed="false">
      <c r="A154" s="12"/>
      <c r="B154" s="12"/>
      <c r="C154" s="12"/>
      <c r="D154" s="12"/>
      <c r="E154" s="13"/>
      <c r="F154" s="12"/>
      <c r="G154" s="12"/>
      <c r="H154" s="13"/>
      <c r="I154" s="12"/>
      <c r="J154" s="14" t="str">
        <f aca="false">IF($D154="","",IF($D154="Daily",21,IF($D154="Weekly",4.33,IF($D154="Fortnightly",2.17,IF($D154="Monthly",1,IF($D154="Quarterly",0.33,1))))))</f>
        <v/>
      </c>
      <c r="K154" s="15" t="str">
        <f aca="false">IF(OR($E154="",$J154=""),"",ROUND($E154*$J154/60,1))</f>
        <v/>
      </c>
      <c r="L154" s="16" t="str">
        <f aca="false">IF($F154="","",IF(EXACT(TRIM($F154),TRIM($B$5)),"Yes","No"))</f>
        <v/>
      </c>
      <c r="M154" s="15" t="str">
        <f aca="false">IF(OR($K154="",$H154="",$H154=0),"",ROUND($K154*12/$H154,1))</f>
        <v/>
      </c>
      <c r="N154" s="17" t="str">
        <f aca="false">IF($A154="","",IF(AND($G154="Only this person",$I154="Compliance risk"),"One person, and it is a compliance risk.",IF(AND($G154="Only this person",$I154="Money stops"),"One person, and money stops without them.",IF(AND($L154="Yes",ISNUMBER($K154),$K154&gt;Thresholds!$B$8),TEXT($K154,"0.0")&amp;" hours a month of you. That is a job.",IF(AND($G154="Only this person",$C154="Knowledge"),"Undocumented knowledge with one owner.",IF($G154="Only this person","Only one person can do this.",IF(AND($L154="Yes",$C154="Approval"),"You are a queue. This waits for you.","")))))))</f>
        <v/>
      </c>
      <c r="O154" s="0" t="str">
        <f aca="false">IF($D154="","",IF($D154="Daily",1,IF($D154="Weekly",7,IF($D154="Fortnightly",14,IF($D154="Monthly",30,IF($D154="Quarterly",90,30))))))</f>
        <v/>
      </c>
      <c r="P154" s="0" t="str">
        <f aca="false">IF(AND($L154="Yes",$G154="Only this person",ISNUMBER($O154)),$O154,"")</f>
        <v/>
      </c>
    </row>
    <row r="155" customFormat="false" ht="19.5" hidden="false" customHeight="true" outlineLevel="0" collapsed="false">
      <c r="A155" s="12"/>
      <c r="B155" s="12"/>
      <c r="C155" s="12"/>
      <c r="D155" s="12"/>
      <c r="E155" s="13"/>
      <c r="F155" s="12"/>
      <c r="G155" s="12"/>
      <c r="H155" s="13"/>
      <c r="I155" s="12"/>
      <c r="J155" s="14" t="str">
        <f aca="false">IF($D155="","",IF($D155="Daily",21,IF($D155="Weekly",4.33,IF($D155="Fortnightly",2.17,IF($D155="Monthly",1,IF($D155="Quarterly",0.33,1))))))</f>
        <v/>
      </c>
      <c r="K155" s="15" t="str">
        <f aca="false">IF(OR($E155="",$J155=""),"",ROUND($E155*$J155/60,1))</f>
        <v/>
      </c>
      <c r="L155" s="16" t="str">
        <f aca="false">IF($F155="","",IF(EXACT(TRIM($F155),TRIM($B$5)),"Yes","No"))</f>
        <v/>
      </c>
      <c r="M155" s="15" t="str">
        <f aca="false">IF(OR($K155="",$H155="",$H155=0),"",ROUND($K155*12/$H155,1))</f>
        <v/>
      </c>
      <c r="N155" s="17" t="str">
        <f aca="false">IF($A155="","",IF(AND($G155="Only this person",$I155="Compliance risk"),"One person, and it is a compliance risk.",IF(AND($G155="Only this person",$I155="Money stops"),"One person, and money stops without them.",IF(AND($L155="Yes",ISNUMBER($K155),$K155&gt;Thresholds!$B$8),TEXT($K155,"0.0")&amp;" hours a month of you. That is a job.",IF(AND($G155="Only this person",$C155="Knowledge"),"Undocumented knowledge with one owner.",IF($G155="Only this person","Only one person can do this.",IF(AND($L155="Yes",$C155="Approval"),"You are a queue. This waits for you.","")))))))</f>
        <v/>
      </c>
      <c r="O155" s="0" t="str">
        <f aca="false">IF($D155="","",IF($D155="Daily",1,IF($D155="Weekly",7,IF($D155="Fortnightly",14,IF($D155="Monthly",30,IF($D155="Quarterly",90,30))))))</f>
        <v/>
      </c>
      <c r="P155" s="0" t="str">
        <f aca="false">IF(AND($L155="Yes",$G155="Only this person",ISNUMBER($O155)),$O155,"")</f>
        <v/>
      </c>
    </row>
    <row r="156" customFormat="false" ht="19.5" hidden="false" customHeight="true" outlineLevel="0" collapsed="false">
      <c r="A156" s="12"/>
      <c r="B156" s="12"/>
      <c r="C156" s="12"/>
      <c r="D156" s="12"/>
      <c r="E156" s="13"/>
      <c r="F156" s="12"/>
      <c r="G156" s="12"/>
      <c r="H156" s="13"/>
      <c r="I156" s="12"/>
      <c r="J156" s="14" t="str">
        <f aca="false">IF($D156="","",IF($D156="Daily",21,IF($D156="Weekly",4.33,IF($D156="Fortnightly",2.17,IF($D156="Monthly",1,IF($D156="Quarterly",0.33,1))))))</f>
        <v/>
      </c>
      <c r="K156" s="15" t="str">
        <f aca="false">IF(OR($E156="",$J156=""),"",ROUND($E156*$J156/60,1))</f>
        <v/>
      </c>
      <c r="L156" s="16" t="str">
        <f aca="false">IF($F156="","",IF(EXACT(TRIM($F156),TRIM($B$5)),"Yes","No"))</f>
        <v/>
      </c>
      <c r="M156" s="15" t="str">
        <f aca="false">IF(OR($K156="",$H156="",$H156=0),"",ROUND($K156*12/$H156,1))</f>
        <v/>
      </c>
      <c r="N156" s="17" t="str">
        <f aca="false">IF($A156="","",IF(AND($G156="Only this person",$I156="Compliance risk"),"One person, and it is a compliance risk.",IF(AND($G156="Only this person",$I156="Money stops"),"One person, and money stops without them.",IF(AND($L156="Yes",ISNUMBER($K156),$K156&gt;Thresholds!$B$8),TEXT($K156,"0.0")&amp;" hours a month of you. That is a job.",IF(AND($G156="Only this person",$C156="Knowledge"),"Undocumented knowledge with one owner.",IF($G156="Only this person","Only one person can do this.",IF(AND($L156="Yes",$C156="Approval"),"You are a queue. This waits for you.","")))))))</f>
        <v/>
      </c>
      <c r="O156" s="0" t="str">
        <f aca="false">IF($D156="","",IF($D156="Daily",1,IF($D156="Weekly",7,IF($D156="Fortnightly",14,IF($D156="Monthly",30,IF($D156="Quarterly",90,30))))))</f>
        <v/>
      </c>
      <c r="P156" s="0" t="str">
        <f aca="false">IF(AND($L156="Yes",$G156="Only this person",ISNUMBER($O156)),$O156,"")</f>
        <v/>
      </c>
    </row>
    <row r="157" customFormat="false" ht="19.5" hidden="false" customHeight="true" outlineLevel="0" collapsed="false">
      <c r="A157" s="12"/>
      <c r="B157" s="12"/>
      <c r="C157" s="12"/>
      <c r="D157" s="12"/>
      <c r="E157" s="13"/>
      <c r="F157" s="12"/>
      <c r="G157" s="12"/>
      <c r="H157" s="13"/>
      <c r="I157" s="12"/>
      <c r="J157" s="14" t="str">
        <f aca="false">IF($D157="","",IF($D157="Daily",21,IF($D157="Weekly",4.33,IF($D157="Fortnightly",2.17,IF($D157="Monthly",1,IF($D157="Quarterly",0.33,1))))))</f>
        <v/>
      </c>
      <c r="K157" s="15" t="str">
        <f aca="false">IF(OR($E157="",$J157=""),"",ROUND($E157*$J157/60,1))</f>
        <v/>
      </c>
      <c r="L157" s="16" t="str">
        <f aca="false">IF($F157="","",IF(EXACT(TRIM($F157),TRIM($B$5)),"Yes","No"))</f>
        <v/>
      </c>
      <c r="M157" s="15" t="str">
        <f aca="false">IF(OR($K157="",$H157="",$H157=0),"",ROUND($K157*12/$H157,1))</f>
        <v/>
      </c>
      <c r="N157" s="17" t="str">
        <f aca="false">IF($A157="","",IF(AND($G157="Only this person",$I157="Compliance risk"),"One person, and it is a compliance risk.",IF(AND($G157="Only this person",$I157="Money stops"),"One person, and money stops without them.",IF(AND($L157="Yes",ISNUMBER($K157),$K157&gt;Thresholds!$B$8),TEXT($K157,"0.0")&amp;" hours a month of you. That is a job.",IF(AND($G157="Only this person",$C157="Knowledge"),"Undocumented knowledge with one owner.",IF($G157="Only this person","Only one person can do this.",IF(AND($L157="Yes",$C157="Approval"),"You are a queue. This waits for you.","")))))))</f>
        <v/>
      </c>
      <c r="O157" s="0" t="str">
        <f aca="false">IF($D157="","",IF($D157="Daily",1,IF($D157="Weekly",7,IF($D157="Fortnightly",14,IF($D157="Monthly",30,IF($D157="Quarterly",90,30))))))</f>
        <v/>
      </c>
      <c r="P157" s="0" t="str">
        <f aca="false">IF(AND($L157="Yes",$G157="Only this person",ISNUMBER($O157)),$O157,"")</f>
        <v/>
      </c>
    </row>
    <row r="158" customFormat="false" ht="19.5" hidden="false" customHeight="true" outlineLevel="0" collapsed="false">
      <c r="A158" s="12"/>
      <c r="B158" s="12"/>
      <c r="C158" s="12"/>
      <c r="D158" s="12"/>
      <c r="E158" s="13"/>
      <c r="F158" s="12"/>
      <c r="G158" s="12"/>
      <c r="H158" s="13"/>
      <c r="I158" s="12"/>
      <c r="J158" s="14" t="str">
        <f aca="false">IF($D158="","",IF($D158="Daily",21,IF($D158="Weekly",4.33,IF($D158="Fortnightly",2.17,IF($D158="Monthly",1,IF($D158="Quarterly",0.33,1))))))</f>
        <v/>
      </c>
      <c r="K158" s="15" t="str">
        <f aca="false">IF(OR($E158="",$J158=""),"",ROUND($E158*$J158/60,1))</f>
        <v/>
      </c>
      <c r="L158" s="16" t="str">
        <f aca="false">IF($F158="","",IF(EXACT(TRIM($F158),TRIM($B$5)),"Yes","No"))</f>
        <v/>
      </c>
      <c r="M158" s="15" t="str">
        <f aca="false">IF(OR($K158="",$H158="",$H158=0),"",ROUND($K158*12/$H158,1))</f>
        <v/>
      </c>
      <c r="N158" s="17" t="str">
        <f aca="false">IF($A158="","",IF(AND($G158="Only this person",$I158="Compliance risk"),"One person, and it is a compliance risk.",IF(AND($G158="Only this person",$I158="Money stops"),"One person, and money stops without them.",IF(AND($L158="Yes",ISNUMBER($K158),$K158&gt;Thresholds!$B$8),TEXT($K158,"0.0")&amp;" hours a month of you. That is a job.",IF(AND($G158="Only this person",$C158="Knowledge"),"Undocumented knowledge with one owner.",IF($G158="Only this person","Only one person can do this.",IF(AND($L158="Yes",$C158="Approval"),"You are a queue. This waits for you.","")))))))</f>
        <v/>
      </c>
      <c r="O158" s="0" t="str">
        <f aca="false">IF($D158="","",IF($D158="Daily",1,IF($D158="Weekly",7,IF($D158="Fortnightly",14,IF($D158="Monthly",30,IF($D158="Quarterly",90,30))))))</f>
        <v/>
      </c>
      <c r="P158" s="0" t="str">
        <f aca="false">IF(AND($L158="Yes",$G158="Only this person",ISNUMBER($O158)),$O158,"")</f>
        <v/>
      </c>
    </row>
    <row r="159" customFormat="false" ht="19.5" hidden="false" customHeight="true" outlineLevel="0" collapsed="false">
      <c r="A159" s="12"/>
      <c r="B159" s="12"/>
      <c r="C159" s="12"/>
      <c r="D159" s="12"/>
      <c r="E159" s="13"/>
      <c r="F159" s="12"/>
      <c r="G159" s="12"/>
      <c r="H159" s="13"/>
      <c r="I159" s="12"/>
      <c r="J159" s="14" t="str">
        <f aca="false">IF($D159="","",IF($D159="Daily",21,IF($D159="Weekly",4.33,IF($D159="Fortnightly",2.17,IF($D159="Monthly",1,IF($D159="Quarterly",0.33,1))))))</f>
        <v/>
      </c>
      <c r="K159" s="15" t="str">
        <f aca="false">IF(OR($E159="",$J159=""),"",ROUND($E159*$J159/60,1))</f>
        <v/>
      </c>
      <c r="L159" s="16" t="str">
        <f aca="false">IF($F159="","",IF(EXACT(TRIM($F159),TRIM($B$5)),"Yes","No"))</f>
        <v/>
      </c>
      <c r="M159" s="15" t="str">
        <f aca="false">IF(OR($K159="",$H159="",$H159=0),"",ROUND($K159*12/$H159,1))</f>
        <v/>
      </c>
      <c r="N159" s="17" t="str">
        <f aca="false">IF($A159="","",IF(AND($G159="Only this person",$I159="Compliance risk"),"One person, and it is a compliance risk.",IF(AND($G159="Only this person",$I159="Money stops"),"One person, and money stops without them.",IF(AND($L159="Yes",ISNUMBER($K159),$K159&gt;Thresholds!$B$8),TEXT($K159,"0.0")&amp;" hours a month of you. That is a job.",IF(AND($G159="Only this person",$C159="Knowledge"),"Undocumented knowledge with one owner.",IF($G159="Only this person","Only one person can do this.",IF(AND($L159="Yes",$C159="Approval"),"You are a queue. This waits for you.","")))))))</f>
        <v/>
      </c>
      <c r="O159" s="0" t="str">
        <f aca="false">IF($D159="","",IF($D159="Daily",1,IF($D159="Weekly",7,IF($D159="Fortnightly",14,IF($D159="Monthly",30,IF($D159="Quarterly",90,30))))))</f>
        <v/>
      </c>
      <c r="P159" s="0" t="str">
        <f aca="false">IF(AND($L159="Yes",$G159="Only this person",ISNUMBER($O159)),$O159,"")</f>
        <v/>
      </c>
    </row>
    <row r="160" customFormat="false" ht="19.5" hidden="false" customHeight="true" outlineLevel="0" collapsed="false">
      <c r="A160" s="12"/>
      <c r="B160" s="12"/>
      <c r="C160" s="12"/>
      <c r="D160" s="12"/>
      <c r="E160" s="13"/>
      <c r="F160" s="12"/>
      <c r="G160" s="12"/>
      <c r="H160" s="13"/>
      <c r="I160" s="12"/>
      <c r="J160" s="14" t="str">
        <f aca="false">IF($D160="","",IF($D160="Daily",21,IF($D160="Weekly",4.33,IF($D160="Fortnightly",2.17,IF($D160="Monthly",1,IF($D160="Quarterly",0.33,1))))))</f>
        <v/>
      </c>
      <c r="K160" s="15" t="str">
        <f aca="false">IF(OR($E160="",$J160=""),"",ROUND($E160*$J160/60,1))</f>
        <v/>
      </c>
      <c r="L160" s="16" t="str">
        <f aca="false">IF($F160="","",IF(EXACT(TRIM($F160),TRIM($B$5)),"Yes","No"))</f>
        <v/>
      </c>
      <c r="M160" s="15" t="str">
        <f aca="false">IF(OR($K160="",$H160="",$H160=0),"",ROUND($K160*12/$H160,1))</f>
        <v/>
      </c>
      <c r="N160" s="17" t="str">
        <f aca="false">IF($A160="","",IF(AND($G160="Only this person",$I160="Compliance risk"),"One person, and it is a compliance risk.",IF(AND($G160="Only this person",$I160="Money stops"),"One person, and money stops without them.",IF(AND($L160="Yes",ISNUMBER($K160),$K160&gt;Thresholds!$B$8),TEXT($K160,"0.0")&amp;" hours a month of you. That is a job.",IF(AND($G160="Only this person",$C160="Knowledge"),"Undocumented knowledge with one owner.",IF($G160="Only this person","Only one person can do this.",IF(AND($L160="Yes",$C160="Approval"),"You are a queue. This waits for you.","")))))))</f>
        <v/>
      </c>
      <c r="O160" s="0" t="str">
        <f aca="false">IF($D160="","",IF($D160="Daily",1,IF($D160="Weekly",7,IF($D160="Fortnightly",14,IF($D160="Monthly",30,IF($D160="Quarterly",90,30))))))</f>
        <v/>
      </c>
      <c r="P160" s="0" t="str">
        <f aca="false">IF(AND($L160="Yes",$G160="Only this person",ISNUMBER($O160)),$O160,"")</f>
        <v/>
      </c>
    </row>
    <row r="161" customFormat="false" ht="19.5" hidden="false" customHeight="true" outlineLevel="0" collapsed="false">
      <c r="A161" s="12"/>
      <c r="B161" s="12"/>
      <c r="C161" s="12"/>
      <c r="D161" s="12"/>
      <c r="E161" s="13"/>
      <c r="F161" s="12"/>
      <c r="G161" s="12"/>
      <c r="H161" s="13"/>
      <c r="I161" s="12"/>
      <c r="J161" s="14" t="str">
        <f aca="false">IF($D161="","",IF($D161="Daily",21,IF($D161="Weekly",4.33,IF($D161="Fortnightly",2.17,IF($D161="Monthly",1,IF($D161="Quarterly",0.33,1))))))</f>
        <v/>
      </c>
      <c r="K161" s="15" t="str">
        <f aca="false">IF(OR($E161="",$J161=""),"",ROUND($E161*$J161/60,1))</f>
        <v/>
      </c>
      <c r="L161" s="16" t="str">
        <f aca="false">IF($F161="","",IF(EXACT(TRIM($F161),TRIM($B$5)),"Yes","No"))</f>
        <v/>
      </c>
      <c r="M161" s="15" t="str">
        <f aca="false">IF(OR($K161="",$H161="",$H161=0),"",ROUND($K161*12/$H161,1))</f>
        <v/>
      </c>
      <c r="N161" s="17" t="str">
        <f aca="false">IF($A161="","",IF(AND($G161="Only this person",$I161="Compliance risk"),"One person, and it is a compliance risk.",IF(AND($G161="Only this person",$I161="Money stops"),"One person, and money stops without them.",IF(AND($L161="Yes",ISNUMBER($K161),$K161&gt;Thresholds!$B$8),TEXT($K161,"0.0")&amp;" hours a month of you. That is a job.",IF(AND($G161="Only this person",$C161="Knowledge"),"Undocumented knowledge with one owner.",IF($G161="Only this person","Only one person can do this.",IF(AND($L161="Yes",$C161="Approval"),"You are a queue. This waits for you.","")))))))</f>
        <v/>
      </c>
      <c r="O161" s="0" t="str">
        <f aca="false">IF($D161="","",IF($D161="Daily",1,IF($D161="Weekly",7,IF($D161="Fortnightly",14,IF($D161="Monthly",30,IF($D161="Quarterly",90,30))))))</f>
        <v/>
      </c>
      <c r="P161" s="0" t="str">
        <f aca="false">IF(AND($L161="Yes",$G161="Only this person",ISNUMBER($O161)),$O161,"")</f>
        <v/>
      </c>
    </row>
    <row r="162" customFormat="false" ht="19.5" hidden="false" customHeight="true" outlineLevel="0" collapsed="false">
      <c r="A162" s="12"/>
      <c r="B162" s="12"/>
      <c r="C162" s="12"/>
      <c r="D162" s="12"/>
      <c r="E162" s="13"/>
      <c r="F162" s="12"/>
      <c r="G162" s="12"/>
      <c r="H162" s="13"/>
      <c r="I162" s="12"/>
      <c r="J162" s="14" t="str">
        <f aca="false">IF($D162="","",IF($D162="Daily",21,IF($D162="Weekly",4.33,IF($D162="Fortnightly",2.17,IF($D162="Monthly",1,IF($D162="Quarterly",0.33,1))))))</f>
        <v/>
      </c>
      <c r="K162" s="15" t="str">
        <f aca="false">IF(OR($E162="",$J162=""),"",ROUND($E162*$J162/60,1))</f>
        <v/>
      </c>
      <c r="L162" s="16" t="str">
        <f aca="false">IF($F162="","",IF(EXACT(TRIM($F162),TRIM($B$5)),"Yes","No"))</f>
        <v/>
      </c>
      <c r="M162" s="15" t="str">
        <f aca="false">IF(OR($K162="",$H162="",$H162=0),"",ROUND($K162*12/$H162,1))</f>
        <v/>
      </c>
      <c r="N162" s="17" t="str">
        <f aca="false">IF($A162="","",IF(AND($G162="Only this person",$I162="Compliance risk"),"One person, and it is a compliance risk.",IF(AND($G162="Only this person",$I162="Money stops"),"One person, and money stops without them.",IF(AND($L162="Yes",ISNUMBER($K162),$K162&gt;Thresholds!$B$8),TEXT($K162,"0.0")&amp;" hours a month of you. That is a job.",IF(AND($G162="Only this person",$C162="Knowledge"),"Undocumented knowledge with one owner.",IF($G162="Only this person","Only one person can do this.",IF(AND($L162="Yes",$C162="Approval"),"You are a queue. This waits for you.","")))))))</f>
        <v/>
      </c>
      <c r="O162" s="0" t="str">
        <f aca="false">IF($D162="","",IF($D162="Daily",1,IF($D162="Weekly",7,IF($D162="Fortnightly",14,IF($D162="Monthly",30,IF($D162="Quarterly",90,30))))))</f>
        <v/>
      </c>
      <c r="P162" s="0" t="str">
        <f aca="false">IF(AND($L162="Yes",$G162="Only this person",ISNUMBER($O162)),$O162,"")</f>
        <v/>
      </c>
    </row>
    <row r="163" customFormat="false" ht="19.5" hidden="false" customHeight="true" outlineLevel="0" collapsed="false">
      <c r="A163" s="12"/>
      <c r="B163" s="12"/>
      <c r="C163" s="12"/>
      <c r="D163" s="12"/>
      <c r="E163" s="13"/>
      <c r="F163" s="12"/>
      <c r="G163" s="12"/>
      <c r="H163" s="13"/>
      <c r="I163" s="12"/>
      <c r="J163" s="14" t="str">
        <f aca="false">IF($D163="","",IF($D163="Daily",21,IF($D163="Weekly",4.33,IF($D163="Fortnightly",2.17,IF($D163="Monthly",1,IF($D163="Quarterly",0.33,1))))))</f>
        <v/>
      </c>
      <c r="K163" s="15" t="str">
        <f aca="false">IF(OR($E163="",$J163=""),"",ROUND($E163*$J163/60,1))</f>
        <v/>
      </c>
      <c r="L163" s="16" t="str">
        <f aca="false">IF($F163="","",IF(EXACT(TRIM($F163),TRIM($B$5)),"Yes","No"))</f>
        <v/>
      </c>
      <c r="M163" s="15" t="str">
        <f aca="false">IF(OR($K163="",$H163="",$H163=0),"",ROUND($K163*12/$H163,1))</f>
        <v/>
      </c>
      <c r="N163" s="17" t="str">
        <f aca="false">IF($A163="","",IF(AND($G163="Only this person",$I163="Compliance risk"),"One person, and it is a compliance risk.",IF(AND($G163="Only this person",$I163="Money stops"),"One person, and money stops without them.",IF(AND($L163="Yes",ISNUMBER($K163),$K163&gt;Thresholds!$B$8),TEXT($K163,"0.0")&amp;" hours a month of you. That is a job.",IF(AND($G163="Only this person",$C163="Knowledge"),"Undocumented knowledge with one owner.",IF($G163="Only this person","Only one person can do this.",IF(AND($L163="Yes",$C163="Approval"),"You are a queue. This waits for you.","")))))))</f>
        <v/>
      </c>
      <c r="O163" s="0" t="str">
        <f aca="false">IF($D163="","",IF($D163="Daily",1,IF($D163="Weekly",7,IF($D163="Fortnightly",14,IF($D163="Monthly",30,IF($D163="Quarterly",90,30))))))</f>
        <v/>
      </c>
      <c r="P163" s="0" t="str">
        <f aca="false">IF(AND($L163="Yes",$G163="Only this person",ISNUMBER($O163)),$O163,"")</f>
        <v/>
      </c>
    </row>
    <row r="164" customFormat="false" ht="19.5" hidden="false" customHeight="true" outlineLevel="0" collapsed="false">
      <c r="A164" s="12"/>
      <c r="B164" s="12"/>
      <c r="C164" s="12"/>
      <c r="D164" s="12"/>
      <c r="E164" s="13"/>
      <c r="F164" s="12"/>
      <c r="G164" s="12"/>
      <c r="H164" s="13"/>
      <c r="I164" s="12"/>
      <c r="J164" s="14" t="str">
        <f aca="false">IF($D164="","",IF($D164="Daily",21,IF($D164="Weekly",4.33,IF($D164="Fortnightly",2.17,IF($D164="Monthly",1,IF($D164="Quarterly",0.33,1))))))</f>
        <v/>
      </c>
      <c r="K164" s="15" t="str">
        <f aca="false">IF(OR($E164="",$J164=""),"",ROUND($E164*$J164/60,1))</f>
        <v/>
      </c>
      <c r="L164" s="16" t="str">
        <f aca="false">IF($F164="","",IF(EXACT(TRIM($F164),TRIM($B$5)),"Yes","No"))</f>
        <v/>
      </c>
      <c r="M164" s="15" t="str">
        <f aca="false">IF(OR($K164="",$H164="",$H164=0),"",ROUND($K164*12/$H164,1))</f>
        <v/>
      </c>
      <c r="N164" s="17" t="str">
        <f aca="false">IF($A164="","",IF(AND($G164="Only this person",$I164="Compliance risk"),"One person, and it is a compliance risk.",IF(AND($G164="Only this person",$I164="Money stops"),"One person, and money stops without them.",IF(AND($L164="Yes",ISNUMBER($K164),$K164&gt;Thresholds!$B$8),TEXT($K164,"0.0")&amp;" hours a month of you. That is a job.",IF(AND($G164="Only this person",$C164="Knowledge"),"Undocumented knowledge with one owner.",IF($G164="Only this person","Only one person can do this.",IF(AND($L164="Yes",$C164="Approval"),"You are a queue. This waits for you.","")))))))</f>
        <v/>
      </c>
      <c r="O164" s="0" t="str">
        <f aca="false">IF($D164="","",IF($D164="Daily",1,IF($D164="Weekly",7,IF($D164="Fortnightly",14,IF($D164="Monthly",30,IF($D164="Quarterly",90,30))))))</f>
        <v/>
      </c>
      <c r="P164" s="0" t="str">
        <f aca="false">IF(AND($L164="Yes",$G164="Only this person",ISNUMBER($O164)),$O164,"")</f>
        <v/>
      </c>
    </row>
    <row r="165" customFormat="false" ht="19.5" hidden="false" customHeight="true" outlineLevel="0" collapsed="false">
      <c r="A165" s="12"/>
      <c r="B165" s="12"/>
      <c r="C165" s="12"/>
      <c r="D165" s="12"/>
      <c r="E165" s="13"/>
      <c r="F165" s="12"/>
      <c r="G165" s="12"/>
      <c r="H165" s="13"/>
      <c r="I165" s="12"/>
      <c r="J165" s="14" t="str">
        <f aca="false">IF($D165="","",IF($D165="Daily",21,IF($D165="Weekly",4.33,IF($D165="Fortnightly",2.17,IF($D165="Monthly",1,IF($D165="Quarterly",0.33,1))))))</f>
        <v/>
      </c>
      <c r="K165" s="15" t="str">
        <f aca="false">IF(OR($E165="",$J165=""),"",ROUND($E165*$J165/60,1))</f>
        <v/>
      </c>
      <c r="L165" s="16" t="str">
        <f aca="false">IF($F165="","",IF(EXACT(TRIM($F165),TRIM($B$5)),"Yes","No"))</f>
        <v/>
      </c>
      <c r="M165" s="15" t="str">
        <f aca="false">IF(OR($K165="",$H165="",$H165=0),"",ROUND($K165*12/$H165,1))</f>
        <v/>
      </c>
      <c r="N165" s="17" t="str">
        <f aca="false">IF($A165="","",IF(AND($G165="Only this person",$I165="Compliance risk"),"One person, and it is a compliance risk.",IF(AND($G165="Only this person",$I165="Money stops"),"One person, and money stops without them.",IF(AND($L165="Yes",ISNUMBER($K165),$K165&gt;Thresholds!$B$8),TEXT($K165,"0.0")&amp;" hours a month of you. That is a job.",IF(AND($G165="Only this person",$C165="Knowledge"),"Undocumented knowledge with one owner.",IF($G165="Only this person","Only one person can do this.",IF(AND($L165="Yes",$C165="Approval"),"You are a queue. This waits for you.","")))))))</f>
        <v/>
      </c>
      <c r="O165" s="0" t="str">
        <f aca="false">IF($D165="","",IF($D165="Daily",1,IF($D165="Weekly",7,IF($D165="Fortnightly",14,IF($D165="Monthly",30,IF($D165="Quarterly",90,30))))))</f>
        <v/>
      </c>
      <c r="P165" s="0" t="str">
        <f aca="false">IF(AND($L165="Yes",$G165="Only this person",ISNUMBER($O165)),$O165,"")</f>
        <v/>
      </c>
    </row>
    <row r="166" customFormat="false" ht="19.5" hidden="false" customHeight="true" outlineLevel="0" collapsed="false">
      <c r="A166" s="12"/>
      <c r="B166" s="12"/>
      <c r="C166" s="12"/>
      <c r="D166" s="12"/>
      <c r="E166" s="13"/>
      <c r="F166" s="12"/>
      <c r="G166" s="12"/>
      <c r="H166" s="13"/>
      <c r="I166" s="12"/>
      <c r="J166" s="14" t="str">
        <f aca="false">IF($D166="","",IF($D166="Daily",21,IF($D166="Weekly",4.33,IF($D166="Fortnightly",2.17,IF($D166="Monthly",1,IF($D166="Quarterly",0.33,1))))))</f>
        <v/>
      </c>
      <c r="K166" s="15" t="str">
        <f aca="false">IF(OR($E166="",$J166=""),"",ROUND($E166*$J166/60,1))</f>
        <v/>
      </c>
      <c r="L166" s="16" t="str">
        <f aca="false">IF($F166="","",IF(EXACT(TRIM($F166),TRIM($B$5)),"Yes","No"))</f>
        <v/>
      </c>
      <c r="M166" s="15" t="str">
        <f aca="false">IF(OR($K166="",$H166="",$H166=0),"",ROUND($K166*12/$H166,1))</f>
        <v/>
      </c>
      <c r="N166" s="17" t="str">
        <f aca="false">IF($A166="","",IF(AND($G166="Only this person",$I166="Compliance risk"),"One person, and it is a compliance risk.",IF(AND($G166="Only this person",$I166="Money stops"),"One person, and money stops without them.",IF(AND($L166="Yes",ISNUMBER($K166),$K166&gt;Thresholds!$B$8),TEXT($K166,"0.0")&amp;" hours a month of you. That is a job.",IF(AND($G166="Only this person",$C166="Knowledge"),"Undocumented knowledge with one owner.",IF($G166="Only this person","Only one person can do this.",IF(AND($L166="Yes",$C166="Approval"),"You are a queue. This waits for you.","")))))))</f>
        <v/>
      </c>
      <c r="O166" s="0" t="str">
        <f aca="false">IF($D166="","",IF($D166="Daily",1,IF($D166="Weekly",7,IF($D166="Fortnightly",14,IF($D166="Monthly",30,IF($D166="Quarterly",90,30))))))</f>
        <v/>
      </c>
      <c r="P166" s="0" t="str">
        <f aca="false">IF(AND($L166="Yes",$G166="Only this person",ISNUMBER($O166)),$O166,"")</f>
        <v/>
      </c>
    </row>
    <row r="167" customFormat="false" ht="19.5" hidden="false" customHeight="true" outlineLevel="0" collapsed="false">
      <c r="A167" s="12"/>
      <c r="B167" s="12"/>
      <c r="C167" s="12"/>
      <c r="D167" s="12"/>
      <c r="E167" s="13"/>
      <c r="F167" s="12"/>
      <c r="G167" s="12"/>
      <c r="H167" s="13"/>
      <c r="I167" s="12"/>
      <c r="J167" s="14" t="str">
        <f aca="false">IF($D167="","",IF($D167="Daily",21,IF($D167="Weekly",4.33,IF($D167="Fortnightly",2.17,IF($D167="Monthly",1,IF($D167="Quarterly",0.33,1))))))</f>
        <v/>
      </c>
      <c r="K167" s="15" t="str">
        <f aca="false">IF(OR($E167="",$J167=""),"",ROUND($E167*$J167/60,1))</f>
        <v/>
      </c>
      <c r="L167" s="16" t="str">
        <f aca="false">IF($F167="","",IF(EXACT(TRIM($F167),TRIM($B$5)),"Yes","No"))</f>
        <v/>
      </c>
      <c r="M167" s="15" t="str">
        <f aca="false">IF(OR($K167="",$H167="",$H167=0),"",ROUND($K167*12/$H167,1))</f>
        <v/>
      </c>
      <c r="N167" s="17" t="str">
        <f aca="false">IF($A167="","",IF(AND($G167="Only this person",$I167="Compliance risk"),"One person, and it is a compliance risk.",IF(AND($G167="Only this person",$I167="Money stops"),"One person, and money stops without them.",IF(AND($L167="Yes",ISNUMBER($K167),$K167&gt;Thresholds!$B$8),TEXT($K167,"0.0")&amp;" hours a month of you. That is a job.",IF(AND($G167="Only this person",$C167="Knowledge"),"Undocumented knowledge with one owner.",IF($G167="Only this person","Only one person can do this.",IF(AND($L167="Yes",$C167="Approval"),"You are a queue. This waits for you.","")))))))</f>
        <v/>
      </c>
      <c r="O167" s="0" t="str">
        <f aca="false">IF($D167="","",IF($D167="Daily",1,IF($D167="Weekly",7,IF($D167="Fortnightly",14,IF($D167="Monthly",30,IF($D167="Quarterly",90,30))))))</f>
        <v/>
      </c>
      <c r="P167" s="0" t="str">
        <f aca="false">IF(AND($L167="Yes",$G167="Only this person",ISNUMBER($O167)),$O167,"")</f>
        <v/>
      </c>
    </row>
    <row r="168" customFormat="false" ht="19.5" hidden="false" customHeight="true" outlineLevel="0" collapsed="false">
      <c r="A168" s="12"/>
      <c r="B168" s="12"/>
      <c r="C168" s="12"/>
      <c r="D168" s="12"/>
      <c r="E168" s="13"/>
      <c r="F168" s="12"/>
      <c r="G168" s="12"/>
      <c r="H168" s="13"/>
      <c r="I168" s="12"/>
      <c r="J168" s="14" t="str">
        <f aca="false">IF($D168="","",IF($D168="Daily",21,IF($D168="Weekly",4.33,IF($D168="Fortnightly",2.17,IF($D168="Monthly",1,IF($D168="Quarterly",0.33,1))))))</f>
        <v/>
      </c>
      <c r="K168" s="15" t="str">
        <f aca="false">IF(OR($E168="",$J168=""),"",ROUND($E168*$J168/60,1))</f>
        <v/>
      </c>
      <c r="L168" s="16" t="str">
        <f aca="false">IF($F168="","",IF(EXACT(TRIM($F168),TRIM($B$5)),"Yes","No"))</f>
        <v/>
      </c>
      <c r="M168" s="15" t="str">
        <f aca="false">IF(OR($K168="",$H168="",$H168=0),"",ROUND($K168*12/$H168,1))</f>
        <v/>
      </c>
      <c r="N168" s="17" t="str">
        <f aca="false">IF($A168="","",IF(AND($G168="Only this person",$I168="Compliance risk"),"One person, and it is a compliance risk.",IF(AND($G168="Only this person",$I168="Money stops"),"One person, and money stops without them.",IF(AND($L168="Yes",ISNUMBER($K168),$K168&gt;Thresholds!$B$8),TEXT($K168,"0.0")&amp;" hours a month of you. That is a job.",IF(AND($G168="Only this person",$C168="Knowledge"),"Undocumented knowledge with one owner.",IF($G168="Only this person","Only one person can do this.",IF(AND($L168="Yes",$C168="Approval"),"You are a queue. This waits for you.","")))))))</f>
        <v/>
      </c>
      <c r="O168" s="0" t="str">
        <f aca="false">IF($D168="","",IF($D168="Daily",1,IF($D168="Weekly",7,IF($D168="Fortnightly",14,IF($D168="Monthly",30,IF($D168="Quarterly",90,30))))))</f>
        <v/>
      </c>
      <c r="P168" s="0" t="str">
        <f aca="false">IF(AND($L168="Yes",$G168="Only this person",ISNUMBER($O168)),$O168,"")</f>
        <v/>
      </c>
    </row>
    <row r="169" customFormat="false" ht="19.5" hidden="false" customHeight="true" outlineLevel="0" collapsed="false">
      <c r="A169" s="12"/>
      <c r="B169" s="12"/>
      <c r="C169" s="12"/>
      <c r="D169" s="12"/>
      <c r="E169" s="13"/>
      <c r="F169" s="12"/>
      <c r="G169" s="12"/>
      <c r="H169" s="13"/>
      <c r="I169" s="12"/>
      <c r="J169" s="14" t="str">
        <f aca="false">IF($D169="","",IF($D169="Daily",21,IF($D169="Weekly",4.33,IF($D169="Fortnightly",2.17,IF($D169="Monthly",1,IF($D169="Quarterly",0.33,1))))))</f>
        <v/>
      </c>
      <c r="K169" s="15" t="str">
        <f aca="false">IF(OR($E169="",$J169=""),"",ROUND($E169*$J169/60,1))</f>
        <v/>
      </c>
      <c r="L169" s="16" t="str">
        <f aca="false">IF($F169="","",IF(EXACT(TRIM($F169),TRIM($B$5)),"Yes","No"))</f>
        <v/>
      </c>
      <c r="M169" s="15" t="str">
        <f aca="false">IF(OR($K169="",$H169="",$H169=0),"",ROUND($K169*12/$H169,1))</f>
        <v/>
      </c>
      <c r="N169" s="17" t="str">
        <f aca="false">IF($A169="","",IF(AND($G169="Only this person",$I169="Compliance risk"),"One person, and it is a compliance risk.",IF(AND($G169="Only this person",$I169="Money stops"),"One person, and money stops without them.",IF(AND($L169="Yes",ISNUMBER($K169),$K169&gt;Thresholds!$B$8),TEXT($K169,"0.0")&amp;" hours a month of you. That is a job.",IF(AND($G169="Only this person",$C169="Knowledge"),"Undocumented knowledge with one owner.",IF($G169="Only this person","Only one person can do this.",IF(AND($L169="Yes",$C169="Approval"),"You are a queue. This waits for you.","")))))))</f>
        <v/>
      </c>
      <c r="O169" s="0" t="str">
        <f aca="false">IF($D169="","",IF($D169="Daily",1,IF($D169="Weekly",7,IF($D169="Fortnightly",14,IF($D169="Monthly",30,IF($D169="Quarterly",90,30))))))</f>
        <v/>
      </c>
      <c r="P169" s="0" t="str">
        <f aca="false">IF(AND($L169="Yes",$G169="Only this person",ISNUMBER($O169)),$O169,"")</f>
        <v/>
      </c>
    </row>
    <row r="170" customFormat="false" ht="19.5" hidden="false" customHeight="true" outlineLevel="0" collapsed="false">
      <c r="A170" s="12"/>
      <c r="B170" s="12"/>
      <c r="C170" s="12"/>
      <c r="D170" s="12"/>
      <c r="E170" s="13"/>
      <c r="F170" s="12"/>
      <c r="G170" s="12"/>
      <c r="H170" s="13"/>
      <c r="I170" s="12"/>
      <c r="J170" s="14" t="str">
        <f aca="false">IF($D170="","",IF($D170="Daily",21,IF($D170="Weekly",4.33,IF($D170="Fortnightly",2.17,IF($D170="Monthly",1,IF($D170="Quarterly",0.33,1))))))</f>
        <v/>
      </c>
      <c r="K170" s="15" t="str">
        <f aca="false">IF(OR($E170="",$J170=""),"",ROUND($E170*$J170/60,1))</f>
        <v/>
      </c>
      <c r="L170" s="16" t="str">
        <f aca="false">IF($F170="","",IF(EXACT(TRIM($F170),TRIM($B$5)),"Yes","No"))</f>
        <v/>
      </c>
      <c r="M170" s="15" t="str">
        <f aca="false">IF(OR($K170="",$H170="",$H170=0),"",ROUND($K170*12/$H170,1))</f>
        <v/>
      </c>
      <c r="N170" s="17" t="str">
        <f aca="false">IF($A170="","",IF(AND($G170="Only this person",$I170="Compliance risk"),"One person, and it is a compliance risk.",IF(AND($G170="Only this person",$I170="Money stops"),"One person, and money stops without them.",IF(AND($L170="Yes",ISNUMBER($K170),$K170&gt;Thresholds!$B$8),TEXT($K170,"0.0")&amp;" hours a month of you. That is a job.",IF(AND($G170="Only this person",$C170="Knowledge"),"Undocumented knowledge with one owner.",IF($G170="Only this person","Only one person can do this.",IF(AND($L170="Yes",$C170="Approval"),"You are a queue. This waits for you.","")))))))</f>
        <v/>
      </c>
      <c r="O170" s="0" t="str">
        <f aca="false">IF($D170="","",IF($D170="Daily",1,IF($D170="Weekly",7,IF($D170="Fortnightly",14,IF($D170="Monthly",30,IF($D170="Quarterly",90,30))))))</f>
        <v/>
      </c>
      <c r="P170" s="0" t="str">
        <f aca="false">IF(AND($L170="Yes",$G170="Only this person",ISNUMBER($O170)),$O170,"")</f>
        <v/>
      </c>
    </row>
    <row r="171" customFormat="false" ht="19.5" hidden="false" customHeight="true" outlineLevel="0" collapsed="false">
      <c r="A171" s="12"/>
      <c r="B171" s="12"/>
      <c r="C171" s="12"/>
      <c r="D171" s="12"/>
      <c r="E171" s="13"/>
      <c r="F171" s="12"/>
      <c r="G171" s="12"/>
      <c r="H171" s="13"/>
      <c r="I171" s="12"/>
      <c r="J171" s="14" t="str">
        <f aca="false">IF($D171="","",IF($D171="Daily",21,IF($D171="Weekly",4.33,IF($D171="Fortnightly",2.17,IF($D171="Monthly",1,IF($D171="Quarterly",0.33,1))))))</f>
        <v/>
      </c>
      <c r="K171" s="15" t="str">
        <f aca="false">IF(OR($E171="",$J171=""),"",ROUND($E171*$J171/60,1))</f>
        <v/>
      </c>
      <c r="L171" s="16" t="str">
        <f aca="false">IF($F171="","",IF(EXACT(TRIM($F171),TRIM($B$5)),"Yes","No"))</f>
        <v/>
      </c>
      <c r="M171" s="15" t="str">
        <f aca="false">IF(OR($K171="",$H171="",$H171=0),"",ROUND($K171*12/$H171,1))</f>
        <v/>
      </c>
      <c r="N171" s="17" t="str">
        <f aca="false">IF($A171="","",IF(AND($G171="Only this person",$I171="Compliance risk"),"One person, and it is a compliance risk.",IF(AND($G171="Only this person",$I171="Money stops"),"One person, and money stops without them.",IF(AND($L171="Yes",ISNUMBER($K171),$K171&gt;Thresholds!$B$8),TEXT($K171,"0.0")&amp;" hours a month of you. That is a job.",IF(AND($G171="Only this person",$C171="Knowledge"),"Undocumented knowledge with one owner.",IF($G171="Only this person","Only one person can do this.",IF(AND($L171="Yes",$C171="Approval"),"You are a queue. This waits for you.","")))))))</f>
        <v/>
      </c>
      <c r="O171" s="0" t="str">
        <f aca="false">IF($D171="","",IF($D171="Daily",1,IF($D171="Weekly",7,IF($D171="Fortnightly",14,IF($D171="Monthly",30,IF($D171="Quarterly",90,30))))))</f>
        <v/>
      </c>
      <c r="P171" s="0" t="str">
        <f aca="false">IF(AND($L171="Yes",$G171="Only this person",ISNUMBER($O171)),$O171,"")</f>
        <v/>
      </c>
    </row>
    <row r="172" customFormat="false" ht="19.5" hidden="false" customHeight="true" outlineLevel="0" collapsed="false">
      <c r="A172" s="12"/>
      <c r="B172" s="12"/>
      <c r="C172" s="12"/>
      <c r="D172" s="12"/>
      <c r="E172" s="13"/>
      <c r="F172" s="12"/>
      <c r="G172" s="12"/>
      <c r="H172" s="13"/>
      <c r="I172" s="12"/>
      <c r="J172" s="14" t="str">
        <f aca="false">IF($D172="","",IF($D172="Daily",21,IF($D172="Weekly",4.33,IF($D172="Fortnightly",2.17,IF($D172="Monthly",1,IF($D172="Quarterly",0.33,1))))))</f>
        <v/>
      </c>
      <c r="K172" s="15" t="str">
        <f aca="false">IF(OR($E172="",$J172=""),"",ROUND($E172*$J172/60,1))</f>
        <v/>
      </c>
      <c r="L172" s="16" t="str">
        <f aca="false">IF($F172="","",IF(EXACT(TRIM($F172),TRIM($B$5)),"Yes","No"))</f>
        <v/>
      </c>
      <c r="M172" s="15" t="str">
        <f aca="false">IF(OR($K172="",$H172="",$H172=0),"",ROUND($K172*12/$H172,1))</f>
        <v/>
      </c>
      <c r="N172" s="17" t="str">
        <f aca="false">IF($A172="","",IF(AND($G172="Only this person",$I172="Compliance risk"),"One person, and it is a compliance risk.",IF(AND($G172="Only this person",$I172="Money stops"),"One person, and money stops without them.",IF(AND($L172="Yes",ISNUMBER($K172),$K172&gt;Thresholds!$B$8),TEXT($K172,"0.0")&amp;" hours a month of you. That is a job.",IF(AND($G172="Only this person",$C172="Knowledge"),"Undocumented knowledge with one owner.",IF($G172="Only this person","Only one person can do this.",IF(AND($L172="Yes",$C172="Approval"),"You are a queue. This waits for you.","")))))))</f>
        <v/>
      </c>
      <c r="O172" s="0" t="str">
        <f aca="false">IF($D172="","",IF($D172="Daily",1,IF($D172="Weekly",7,IF($D172="Fortnightly",14,IF($D172="Monthly",30,IF($D172="Quarterly",90,30))))))</f>
        <v/>
      </c>
      <c r="P172" s="0" t="str">
        <f aca="false">IF(AND($L172="Yes",$G172="Only this person",ISNUMBER($O172)),$O172,"")</f>
        <v/>
      </c>
    </row>
    <row r="173" customFormat="false" ht="19.5" hidden="false" customHeight="true" outlineLevel="0" collapsed="false">
      <c r="A173" s="12"/>
      <c r="B173" s="12"/>
      <c r="C173" s="12"/>
      <c r="D173" s="12"/>
      <c r="E173" s="13"/>
      <c r="F173" s="12"/>
      <c r="G173" s="12"/>
      <c r="H173" s="13"/>
      <c r="I173" s="12"/>
      <c r="J173" s="14" t="str">
        <f aca="false">IF($D173="","",IF($D173="Daily",21,IF($D173="Weekly",4.33,IF($D173="Fortnightly",2.17,IF($D173="Monthly",1,IF($D173="Quarterly",0.33,1))))))</f>
        <v/>
      </c>
      <c r="K173" s="15" t="str">
        <f aca="false">IF(OR($E173="",$J173=""),"",ROUND($E173*$J173/60,1))</f>
        <v/>
      </c>
      <c r="L173" s="16" t="str">
        <f aca="false">IF($F173="","",IF(EXACT(TRIM($F173),TRIM($B$5)),"Yes","No"))</f>
        <v/>
      </c>
      <c r="M173" s="15" t="str">
        <f aca="false">IF(OR($K173="",$H173="",$H173=0),"",ROUND($K173*12/$H173,1))</f>
        <v/>
      </c>
      <c r="N173" s="17" t="str">
        <f aca="false">IF($A173="","",IF(AND($G173="Only this person",$I173="Compliance risk"),"One person, and it is a compliance risk.",IF(AND($G173="Only this person",$I173="Money stops"),"One person, and money stops without them.",IF(AND($L173="Yes",ISNUMBER($K173),$K173&gt;Thresholds!$B$8),TEXT($K173,"0.0")&amp;" hours a month of you. That is a job.",IF(AND($G173="Only this person",$C173="Knowledge"),"Undocumented knowledge with one owner.",IF($G173="Only this person","Only one person can do this.",IF(AND($L173="Yes",$C173="Approval"),"You are a queue. This waits for you.","")))))))</f>
        <v/>
      </c>
      <c r="O173" s="0" t="str">
        <f aca="false">IF($D173="","",IF($D173="Daily",1,IF($D173="Weekly",7,IF($D173="Fortnightly",14,IF($D173="Monthly",30,IF($D173="Quarterly",90,30))))))</f>
        <v/>
      </c>
      <c r="P173" s="0" t="str">
        <f aca="false">IF(AND($L173="Yes",$G173="Only this person",ISNUMBER($O173)),$O173,"")</f>
        <v/>
      </c>
    </row>
    <row r="174" customFormat="false" ht="19.5" hidden="false" customHeight="true" outlineLevel="0" collapsed="false">
      <c r="A174" s="12"/>
      <c r="B174" s="12"/>
      <c r="C174" s="12"/>
      <c r="D174" s="12"/>
      <c r="E174" s="13"/>
      <c r="F174" s="12"/>
      <c r="G174" s="12"/>
      <c r="H174" s="13"/>
      <c r="I174" s="12"/>
      <c r="J174" s="14" t="str">
        <f aca="false">IF($D174="","",IF($D174="Daily",21,IF($D174="Weekly",4.33,IF($D174="Fortnightly",2.17,IF($D174="Monthly",1,IF($D174="Quarterly",0.33,1))))))</f>
        <v/>
      </c>
      <c r="K174" s="15" t="str">
        <f aca="false">IF(OR($E174="",$J174=""),"",ROUND($E174*$J174/60,1))</f>
        <v/>
      </c>
      <c r="L174" s="16" t="str">
        <f aca="false">IF($F174="","",IF(EXACT(TRIM($F174),TRIM($B$5)),"Yes","No"))</f>
        <v/>
      </c>
      <c r="M174" s="15" t="str">
        <f aca="false">IF(OR($K174="",$H174="",$H174=0),"",ROUND($K174*12/$H174,1))</f>
        <v/>
      </c>
      <c r="N174" s="17" t="str">
        <f aca="false">IF($A174="","",IF(AND($G174="Only this person",$I174="Compliance risk"),"One person, and it is a compliance risk.",IF(AND($G174="Only this person",$I174="Money stops"),"One person, and money stops without them.",IF(AND($L174="Yes",ISNUMBER($K174),$K174&gt;Thresholds!$B$8),TEXT($K174,"0.0")&amp;" hours a month of you. That is a job.",IF(AND($G174="Only this person",$C174="Knowledge"),"Undocumented knowledge with one owner.",IF($G174="Only this person","Only one person can do this.",IF(AND($L174="Yes",$C174="Approval"),"You are a queue. This waits for you.","")))))))</f>
        <v/>
      </c>
      <c r="O174" s="0" t="str">
        <f aca="false">IF($D174="","",IF($D174="Daily",1,IF($D174="Weekly",7,IF($D174="Fortnightly",14,IF($D174="Monthly",30,IF($D174="Quarterly",90,30))))))</f>
        <v/>
      </c>
      <c r="P174" s="0" t="str">
        <f aca="false">IF(AND($L174="Yes",$G174="Only this person",ISNUMBER($O174)),$O174,"")</f>
        <v/>
      </c>
    </row>
    <row r="175" customFormat="false" ht="19.5" hidden="false" customHeight="true" outlineLevel="0" collapsed="false">
      <c r="A175" s="12"/>
      <c r="B175" s="12"/>
      <c r="C175" s="12"/>
      <c r="D175" s="12"/>
      <c r="E175" s="13"/>
      <c r="F175" s="12"/>
      <c r="G175" s="12"/>
      <c r="H175" s="13"/>
      <c r="I175" s="12"/>
      <c r="J175" s="14" t="str">
        <f aca="false">IF($D175="","",IF($D175="Daily",21,IF($D175="Weekly",4.33,IF($D175="Fortnightly",2.17,IF($D175="Monthly",1,IF($D175="Quarterly",0.33,1))))))</f>
        <v/>
      </c>
      <c r="K175" s="15" t="str">
        <f aca="false">IF(OR($E175="",$J175=""),"",ROUND($E175*$J175/60,1))</f>
        <v/>
      </c>
      <c r="L175" s="16" t="str">
        <f aca="false">IF($F175="","",IF(EXACT(TRIM($F175),TRIM($B$5)),"Yes","No"))</f>
        <v/>
      </c>
      <c r="M175" s="15" t="str">
        <f aca="false">IF(OR($K175="",$H175="",$H175=0),"",ROUND($K175*12/$H175,1))</f>
        <v/>
      </c>
      <c r="N175" s="17" t="str">
        <f aca="false">IF($A175="","",IF(AND($G175="Only this person",$I175="Compliance risk"),"One person, and it is a compliance risk.",IF(AND($G175="Only this person",$I175="Money stops"),"One person, and money stops without them.",IF(AND($L175="Yes",ISNUMBER($K175),$K175&gt;Thresholds!$B$8),TEXT($K175,"0.0")&amp;" hours a month of you. That is a job.",IF(AND($G175="Only this person",$C175="Knowledge"),"Undocumented knowledge with one owner.",IF($G175="Only this person","Only one person can do this.",IF(AND($L175="Yes",$C175="Approval"),"You are a queue. This waits for you.","")))))))</f>
        <v/>
      </c>
      <c r="O175" s="0" t="str">
        <f aca="false">IF($D175="","",IF($D175="Daily",1,IF($D175="Weekly",7,IF($D175="Fortnightly",14,IF($D175="Monthly",30,IF($D175="Quarterly",90,30))))))</f>
        <v/>
      </c>
      <c r="P175" s="0" t="str">
        <f aca="false">IF(AND($L175="Yes",$G175="Only this person",ISNUMBER($O175)),$O175,"")</f>
        <v/>
      </c>
    </row>
    <row r="176" customFormat="false" ht="19.5" hidden="false" customHeight="true" outlineLevel="0" collapsed="false">
      <c r="A176" s="12"/>
      <c r="B176" s="12"/>
      <c r="C176" s="12"/>
      <c r="D176" s="12"/>
      <c r="E176" s="13"/>
      <c r="F176" s="12"/>
      <c r="G176" s="12"/>
      <c r="H176" s="13"/>
      <c r="I176" s="12"/>
      <c r="J176" s="14" t="str">
        <f aca="false">IF($D176="","",IF($D176="Daily",21,IF($D176="Weekly",4.33,IF($D176="Fortnightly",2.17,IF($D176="Monthly",1,IF($D176="Quarterly",0.33,1))))))</f>
        <v/>
      </c>
      <c r="K176" s="15" t="str">
        <f aca="false">IF(OR($E176="",$J176=""),"",ROUND($E176*$J176/60,1))</f>
        <v/>
      </c>
      <c r="L176" s="16" t="str">
        <f aca="false">IF($F176="","",IF(EXACT(TRIM($F176),TRIM($B$5)),"Yes","No"))</f>
        <v/>
      </c>
      <c r="M176" s="15" t="str">
        <f aca="false">IF(OR($K176="",$H176="",$H176=0),"",ROUND($K176*12/$H176,1))</f>
        <v/>
      </c>
      <c r="N176" s="17" t="str">
        <f aca="false">IF($A176="","",IF(AND($G176="Only this person",$I176="Compliance risk"),"One person, and it is a compliance risk.",IF(AND($G176="Only this person",$I176="Money stops"),"One person, and money stops without them.",IF(AND($L176="Yes",ISNUMBER($K176),$K176&gt;Thresholds!$B$8),TEXT($K176,"0.0")&amp;" hours a month of you. That is a job.",IF(AND($G176="Only this person",$C176="Knowledge"),"Undocumented knowledge with one owner.",IF($G176="Only this person","Only one person can do this.",IF(AND($L176="Yes",$C176="Approval"),"You are a queue. This waits for you.","")))))))</f>
        <v/>
      </c>
      <c r="O176" s="0" t="str">
        <f aca="false">IF($D176="","",IF($D176="Daily",1,IF($D176="Weekly",7,IF($D176="Fortnightly",14,IF($D176="Monthly",30,IF($D176="Quarterly",90,30))))))</f>
        <v/>
      </c>
      <c r="P176" s="0" t="str">
        <f aca="false">IF(AND($L176="Yes",$G176="Only this person",ISNUMBER($O176)),$O176,"")</f>
        <v/>
      </c>
    </row>
    <row r="177" customFormat="false" ht="19.5" hidden="false" customHeight="true" outlineLevel="0" collapsed="false">
      <c r="A177" s="12"/>
      <c r="B177" s="12"/>
      <c r="C177" s="12"/>
      <c r="D177" s="12"/>
      <c r="E177" s="13"/>
      <c r="F177" s="12"/>
      <c r="G177" s="12"/>
      <c r="H177" s="13"/>
      <c r="I177" s="12"/>
      <c r="J177" s="14" t="str">
        <f aca="false">IF($D177="","",IF($D177="Daily",21,IF($D177="Weekly",4.33,IF($D177="Fortnightly",2.17,IF($D177="Monthly",1,IF($D177="Quarterly",0.33,1))))))</f>
        <v/>
      </c>
      <c r="K177" s="15" t="str">
        <f aca="false">IF(OR($E177="",$J177=""),"",ROUND($E177*$J177/60,1))</f>
        <v/>
      </c>
      <c r="L177" s="16" t="str">
        <f aca="false">IF($F177="","",IF(EXACT(TRIM($F177),TRIM($B$5)),"Yes","No"))</f>
        <v/>
      </c>
      <c r="M177" s="15" t="str">
        <f aca="false">IF(OR($K177="",$H177="",$H177=0),"",ROUND($K177*12/$H177,1))</f>
        <v/>
      </c>
      <c r="N177" s="17" t="str">
        <f aca="false">IF($A177="","",IF(AND($G177="Only this person",$I177="Compliance risk"),"One person, and it is a compliance risk.",IF(AND($G177="Only this person",$I177="Money stops"),"One person, and money stops without them.",IF(AND($L177="Yes",ISNUMBER($K177),$K177&gt;Thresholds!$B$8),TEXT($K177,"0.0")&amp;" hours a month of you. That is a job.",IF(AND($G177="Only this person",$C177="Knowledge"),"Undocumented knowledge with one owner.",IF($G177="Only this person","Only one person can do this.",IF(AND($L177="Yes",$C177="Approval"),"You are a queue. This waits for you.","")))))))</f>
        <v/>
      </c>
      <c r="O177" s="0" t="str">
        <f aca="false">IF($D177="","",IF($D177="Daily",1,IF($D177="Weekly",7,IF($D177="Fortnightly",14,IF($D177="Monthly",30,IF($D177="Quarterly",90,30))))))</f>
        <v/>
      </c>
      <c r="P177" s="0" t="str">
        <f aca="false">IF(AND($L177="Yes",$G177="Only this person",ISNUMBER($O177)),$O177,"")</f>
        <v/>
      </c>
    </row>
    <row r="178" customFormat="false" ht="19.5" hidden="false" customHeight="true" outlineLevel="0" collapsed="false">
      <c r="A178" s="12"/>
      <c r="B178" s="12"/>
      <c r="C178" s="12"/>
      <c r="D178" s="12"/>
      <c r="E178" s="13"/>
      <c r="F178" s="12"/>
      <c r="G178" s="12"/>
      <c r="H178" s="13"/>
      <c r="I178" s="12"/>
      <c r="J178" s="14" t="str">
        <f aca="false">IF($D178="","",IF($D178="Daily",21,IF($D178="Weekly",4.33,IF($D178="Fortnightly",2.17,IF($D178="Monthly",1,IF($D178="Quarterly",0.33,1))))))</f>
        <v/>
      </c>
      <c r="K178" s="15" t="str">
        <f aca="false">IF(OR($E178="",$J178=""),"",ROUND($E178*$J178/60,1))</f>
        <v/>
      </c>
      <c r="L178" s="16" t="str">
        <f aca="false">IF($F178="","",IF(EXACT(TRIM($F178),TRIM($B$5)),"Yes","No"))</f>
        <v/>
      </c>
      <c r="M178" s="15" t="str">
        <f aca="false">IF(OR($K178="",$H178="",$H178=0),"",ROUND($K178*12/$H178,1))</f>
        <v/>
      </c>
      <c r="N178" s="17" t="str">
        <f aca="false">IF($A178="","",IF(AND($G178="Only this person",$I178="Compliance risk"),"One person, and it is a compliance risk.",IF(AND($G178="Only this person",$I178="Money stops"),"One person, and money stops without them.",IF(AND($L178="Yes",ISNUMBER($K178),$K178&gt;Thresholds!$B$8),TEXT($K178,"0.0")&amp;" hours a month of you. That is a job.",IF(AND($G178="Only this person",$C178="Knowledge"),"Undocumented knowledge with one owner.",IF($G178="Only this person","Only one person can do this.",IF(AND($L178="Yes",$C178="Approval"),"You are a queue. This waits for you.","")))))))</f>
        <v/>
      </c>
      <c r="O178" s="0" t="str">
        <f aca="false">IF($D178="","",IF($D178="Daily",1,IF($D178="Weekly",7,IF($D178="Fortnightly",14,IF($D178="Monthly",30,IF($D178="Quarterly",90,30))))))</f>
        <v/>
      </c>
      <c r="P178" s="0" t="str">
        <f aca="false">IF(AND($L178="Yes",$G178="Only this person",ISNUMBER($O178)),$O178,"")</f>
        <v/>
      </c>
    </row>
    <row r="179" customFormat="false" ht="19.5" hidden="false" customHeight="true" outlineLevel="0" collapsed="false">
      <c r="A179" s="12"/>
      <c r="B179" s="12"/>
      <c r="C179" s="12"/>
      <c r="D179" s="12"/>
      <c r="E179" s="13"/>
      <c r="F179" s="12"/>
      <c r="G179" s="12"/>
      <c r="H179" s="13"/>
      <c r="I179" s="12"/>
      <c r="J179" s="14" t="str">
        <f aca="false">IF($D179="","",IF($D179="Daily",21,IF($D179="Weekly",4.33,IF($D179="Fortnightly",2.17,IF($D179="Monthly",1,IF($D179="Quarterly",0.33,1))))))</f>
        <v/>
      </c>
      <c r="K179" s="15" t="str">
        <f aca="false">IF(OR($E179="",$J179=""),"",ROUND($E179*$J179/60,1))</f>
        <v/>
      </c>
      <c r="L179" s="16" t="str">
        <f aca="false">IF($F179="","",IF(EXACT(TRIM($F179),TRIM($B$5)),"Yes","No"))</f>
        <v/>
      </c>
      <c r="M179" s="15" t="str">
        <f aca="false">IF(OR($K179="",$H179="",$H179=0),"",ROUND($K179*12/$H179,1))</f>
        <v/>
      </c>
      <c r="N179" s="17" t="str">
        <f aca="false">IF($A179="","",IF(AND($G179="Only this person",$I179="Compliance risk"),"One person, and it is a compliance risk.",IF(AND($G179="Only this person",$I179="Money stops"),"One person, and money stops without them.",IF(AND($L179="Yes",ISNUMBER($K179),$K179&gt;Thresholds!$B$8),TEXT($K179,"0.0")&amp;" hours a month of you. That is a job.",IF(AND($G179="Only this person",$C179="Knowledge"),"Undocumented knowledge with one owner.",IF($G179="Only this person","Only one person can do this.",IF(AND($L179="Yes",$C179="Approval"),"You are a queue. This waits for you.","")))))))</f>
        <v/>
      </c>
      <c r="O179" s="0" t="str">
        <f aca="false">IF($D179="","",IF($D179="Daily",1,IF($D179="Weekly",7,IF($D179="Fortnightly",14,IF($D179="Monthly",30,IF($D179="Quarterly",90,30))))))</f>
        <v/>
      </c>
      <c r="P179" s="0" t="str">
        <f aca="false">IF(AND($L179="Yes",$G179="Only this person",ISNUMBER($O179)),$O179,"")</f>
        <v/>
      </c>
    </row>
    <row r="180" customFormat="false" ht="19.5" hidden="false" customHeight="true" outlineLevel="0" collapsed="false">
      <c r="A180" s="12"/>
      <c r="B180" s="12"/>
      <c r="C180" s="12"/>
      <c r="D180" s="12"/>
      <c r="E180" s="13"/>
      <c r="F180" s="12"/>
      <c r="G180" s="12"/>
      <c r="H180" s="13"/>
      <c r="I180" s="12"/>
      <c r="J180" s="14" t="str">
        <f aca="false">IF($D180="","",IF($D180="Daily",21,IF($D180="Weekly",4.33,IF($D180="Fortnightly",2.17,IF($D180="Monthly",1,IF($D180="Quarterly",0.33,1))))))</f>
        <v/>
      </c>
      <c r="K180" s="15" t="str">
        <f aca="false">IF(OR($E180="",$J180=""),"",ROUND($E180*$J180/60,1))</f>
        <v/>
      </c>
      <c r="L180" s="16" t="str">
        <f aca="false">IF($F180="","",IF(EXACT(TRIM($F180),TRIM($B$5)),"Yes","No"))</f>
        <v/>
      </c>
      <c r="M180" s="15" t="str">
        <f aca="false">IF(OR($K180="",$H180="",$H180=0),"",ROUND($K180*12/$H180,1))</f>
        <v/>
      </c>
      <c r="N180" s="17" t="str">
        <f aca="false">IF($A180="","",IF(AND($G180="Only this person",$I180="Compliance risk"),"One person, and it is a compliance risk.",IF(AND($G180="Only this person",$I180="Money stops"),"One person, and money stops without them.",IF(AND($L180="Yes",ISNUMBER($K180),$K180&gt;Thresholds!$B$8),TEXT($K180,"0.0")&amp;" hours a month of you. That is a job.",IF(AND($G180="Only this person",$C180="Knowledge"),"Undocumented knowledge with one owner.",IF($G180="Only this person","Only one person can do this.",IF(AND($L180="Yes",$C180="Approval"),"You are a queue. This waits for you.","")))))))</f>
        <v/>
      </c>
      <c r="O180" s="0" t="str">
        <f aca="false">IF($D180="","",IF($D180="Daily",1,IF($D180="Weekly",7,IF($D180="Fortnightly",14,IF($D180="Monthly",30,IF($D180="Quarterly",90,30))))))</f>
        <v/>
      </c>
      <c r="P180" s="0" t="str">
        <f aca="false">IF(AND($L180="Yes",$G180="Only this person",ISNUMBER($O180)),$O180,"")</f>
        <v/>
      </c>
    </row>
    <row r="181" customFormat="false" ht="19.5" hidden="false" customHeight="true" outlineLevel="0" collapsed="false">
      <c r="A181" s="12"/>
      <c r="B181" s="12"/>
      <c r="C181" s="12"/>
      <c r="D181" s="12"/>
      <c r="E181" s="13"/>
      <c r="F181" s="12"/>
      <c r="G181" s="12"/>
      <c r="H181" s="13"/>
      <c r="I181" s="12"/>
      <c r="J181" s="14" t="str">
        <f aca="false">IF($D181="","",IF($D181="Daily",21,IF($D181="Weekly",4.33,IF($D181="Fortnightly",2.17,IF($D181="Monthly",1,IF($D181="Quarterly",0.33,1))))))</f>
        <v/>
      </c>
      <c r="K181" s="15" t="str">
        <f aca="false">IF(OR($E181="",$J181=""),"",ROUND($E181*$J181/60,1))</f>
        <v/>
      </c>
      <c r="L181" s="16" t="str">
        <f aca="false">IF($F181="","",IF(EXACT(TRIM($F181),TRIM($B$5)),"Yes","No"))</f>
        <v/>
      </c>
      <c r="M181" s="15" t="str">
        <f aca="false">IF(OR($K181="",$H181="",$H181=0),"",ROUND($K181*12/$H181,1))</f>
        <v/>
      </c>
      <c r="N181" s="17" t="str">
        <f aca="false">IF($A181="","",IF(AND($G181="Only this person",$I181="Compliance risk"),"One person, and it is a compliance risk.",IF(AND($G181="Only this person",$I181="Money stops"),"One person, and money stops without them.",IF(AND($L181="Yes",ISNUMBER($K181),$K181&gt;Thresholds!$B$8),TEXT($K181,"0.0")&amp;" hours a month of you. That is a job.",IF(AND($G181="Only this person",$C181="Knowledge"),"Undocumented knowledge with one owner.",IF($G181="Only this person","Only one person can do this.",IF(AND($L181="Yes",$C181="Approval"),"You are a queue. This waits for you.","")))))))</f>
        <v/>
      </c>
      <c r="O181" s="0" t="str">
        <f aca="false">IF($D181="","",IF($D181="Daily",1,IF($D181="Weekly",7,IF($D181="Fortnightly",14,IF($D181="Monthly",30,IF($D181="Quarterly",90,30))))))</f>
        <v/>
      </c>
      <c r="P181" s="0" t="str">
        <f aca="false">IF(AND($L181="Yes",$G181="Only this person",ISNUMBER($O181)),$O181,"")</f>
        <v/>
      </c>
    </row>
    <row r="182" customFormat="false" ht="19.5" hidden="false" customHeight="true" outlineLevel="0" collapsed="false">
      <c r="A182" s="12"/>
      <c r="B182" s="12"/>
      <c r="C182" s="12"/>
      <c r="D182" s="12"/>
      <c r="E182" s="13"/>
      <c r="F182" s="12"/>
      <c r="G182" s="12"/>
      <c r="H182" s="13"/>
      <c r="I182" s="12"/>
      <c r="J182" s="14" t="str">
        <f aca="false">IF($D182="","",IF($D182="Daily",21,IF($D182="Weekly",4.33,IF($D182="Fortnightly",2.17,IF($D182="Monthly",1,IF($D182="Quarterly",0.33,1))))))</f>
        <v/>
      </c>
      <c r="K182" s="15" t="str">
        <f aca="false">IF(OR($E182="",$J182=""),"",ROUND($E182*$J182/60,1))</f>
        <v/>
      </c>
      <c r="L182" s="16" t="str">
        <f aca="false">IF($F182="","",IF(EXACT(TRIM($F182),TRIM($B$5)),"Yes","No"))</f>
        <v/>
      </c>
      <c r="M182" s="15" t="str">
        <f aca="false">IF(OR($K182="",$H182="",$H182=0),"",ROUND($K182*12/$H182,1))</f>
        <v/>
      </c>
      <c r="N182" s="17" t="str">
        <f aca="false">IF($A182="","",IF(AND($G182="Only this person",$I182="Compliance risk"),"One person, and it is a compliance risk.",IF(AND($G182="Only this person",$I182="Money stops"),"One person, and money stops without them.",IF(AND($L182="Yes",ISNUMBER($K182),$K182&gt;Thresholds!$B$8),TEXT($K182,"0.0")&amp;" hours a month of you. That is a job.",IF(AND($G182="Only this person",$C182="Knowledge"),"Undocumented knowledge with one owner.",IF($G182="Only this person","Only one person can do this.",IF(AND($L182="Yes",$C182="Approval"),"You are a queue. This waits for you.","")))))))</f>
        <v/>
      </c>
      <c r="O182" s="0" t="str">
        <f aca="false">IF($D182="","",IF($D182="Daily",1,IF($D182="Weekly",7,IF($D182="Fortnightly",14,IF($D182="Monthly",30,IF($D182="Quarterly",90,30))))))</f>
        <v/>
      </c>
      <c r="P182" s="0" t="str">
        <f aca="false">IF(AND($L182="Yes",$G182="Only this person",ISNUMBER($O182)),$O182,"")</f>
        <v/>
      </c>
    </row>
    <row r="183" customFormat="false" ht="19.5" hidden="false" customHeight="true" outlineLevel="0" collapsed="false">
      <c r="A183" s="12"/>
      <c r="B183" s="12"/>
      <c r="C183" s="12"/>
      <c r="D183" s="12"/>
      <c r="E183" s="13"/>
      <c r="F183" s="12"/>
      <c r="G183" s="12"/>
      <c r="H183" s="13"/>
      <c r="I183" s="12"/>
      <c r="J183" s="14" t="str">
        <f aca="false">IF($D183="","",IF($D183="Daily",21,IF($D183="Weekly",4.33,IF($D183="Fortnightly",2.17,IF($D183="Monthly",1,IF($D183="Quarterly",0.33,1))))))</f>
        <v/>
      </c>
      <c r="K183" s="15" t="str">
        <f aca="false">IF(OR($E183="",$J183=""),"",ROUND($E183*$J183/60,1))</f>
        <v/>
      </c>
      <c r="L183" s="16" t="str">
        <f aca="false">IF($F183="","",IF(EXACT(TRIM($F183),TRIM($B$5)),"Yes","No"))</f>
        <v/>
      </c>
      <c r="M183" s="15" t="str">
        <f aca="false">IF(OR($K183="",$H183="",$H183=0),"",ROUND($K183*12/$H183,1))</f>
        <v/>
      </c>
      <c r="N183" s="17" t="str">
        <f aca="false">IF($A183="","",IF(AND($G183="Only this person",$I183="Compliance risk"),"One person, and it is a compliance risk.",IF(AND($G183="Only this person",$I183="Money stops"),"One person, and money stops without them.",IF(AND($L183="Yes",ISNUMBER($K183),$K183&gt;Thresholds!$B$8),TEXT($K183,"0.0")&amp;" hours a month of you. That is a job.",IF(AND($G183="Only this person",$C183="Knowledge"),"Undocumented knowledge with one owner.",IF($G183="Only this person","Only one person can do this.",IF(AND($L183="Yes",$C183="Approval"),"You are a queue. This waits for you.","")))))))</f>
        <v/>
      </c>
      <c r="O183" s="0" t="str">
        <f aca="false">IF($D183="","",IF($D183="Daily",1,IF($D183="Weekly",7,IF($D183="Fortnightly",14,IF($D183="Monthly",30,IF($D183="Quarterly",90,30))))))</f>
        <v/>
      </c>
      <c r="P183" s="0" t="str">
        <f aca="false">IF(AND($L183="Yes",$G183="Only this person",ISNUMBER($O183)),$O183,"")</f>
        <v/>
      </c>
    </row>
    <row r="184" customFormat="false" ht="19.5" hidden="false" customHeight="true" outlineLevel="0" collapsed="false">
      <c r="A184" s="12"/>
      <c r="B184" s="12"/>
      <c r="C184" s="12"/>
      <c r="D184" s="12"/>
      <c r="E184" s="13"/>
      <c r="F184" s="12"/>
      <c r="G184" s="12"/>
      <c r="H184" s="13"/>
      <c r="I184" s="12"/>
      <c r="J184" s="14" t="str">
        <f aca="false">IF($D184="","",IF($D184="Daily",21,IF($D184="Weekly",4.33,IF($D184="Fortnightly",2.17,IF($D184="Monthly",1,IF($D184="Quarterly",0.33,1))))))</f>
        <v/>
      </c>
      <c r="K184" s="15" t="str">
        <f aca="false">IF(OR($E184="",$J184=""),"",ROUND($E184*$J184/60,1))</f>
        <v/>
      </c>
      <c r="L184" s="16" t="str">
        <f aca="false">IF($F184="","",IF(EXACT(TRIM($F184),TRIM($B$5)),"Yes","No"))</f>
        <v/>
      </c>
      <c r="M184" s="15" t="str">
        <f aca="false">IF(OR($K184="",$H184="",$H184=0),"",ROUND($K184*12/$H184,1))</f>
        <v/>
      </c>
      <c r="N184" s="17" t="str">
        <f aca="false">IF($A184="","",IF(AND($G184="Only this person",$I184="Compliance risk"),"One person, and it is a compliance risk.",IF(AND($G184="Only this person",$I184="Money stops"),"One person, and money stops without them.",IF(AND($L184="Yes",ISNUMBER($K184),$K184&gt;Thresholds!$B$8),TEXT($K184,"0.0")&amp;" hours a month of you. That is a job.",IF(AND($G184="Only this person",$C184="Knowledge"),"Undocumented knowledge with one owner.",IF($G184="Only this person","Only one person can do this.",IF(AND($L184="Yes",$C184="Approval"),"You are a queue. This waits for you.","")))))))</f>
        <v/>
      </c>
      <c r="O184" s="0" t="str">
        <f aca="false">IF($D184="","",IF($D184="Daily",1,IF($D184="Weekly",7,IF($D184="Fortnightly",14,IF($D184="Monthly",30,IF($D184="Quarterly",90,30))))))</f>
        <v/>
      </c>
      <c r="P184" s="0" t="str">
        <f aca="false">IF(AND($L184="Yes",$G184="Only this person",ISNUMBER($O184)),$O184,"")</f>
        <v/>
      </c>
    </row>
    <row r="185" customFormat="false" ht="19.5" hidden="false" customHeight="true" outlineLevel="0" collapsed="false">
      <c r="A185" s="12"/>
      <c r="B185" s="12"/>
      <c r="C185" s="12"/>
      <c r="D185" s="12"/>
      <c r="E185" s="13"/>
      <c r="F185" s="12"/>
      <c r="G185" s="12"/>
      <c r="H185" s="13"/>
      <c r="I185" s="12"/>
      <c r="J185" s="14" t="str">
        <f aca="false">IF($D185="","",IF($D185="Daily",21,IF($D185="Weekly",4.33,IF($D185="Fortnightly",2.17,IF($D185="Monthly",1,IF($D185="Quarterly",0.33,1))))))</f>
        <v/>
      </c>
      <c r="K185" s="15" t="str">
        <f aca="false">IF(OR($E185="",$J185=""),"",ROUND($E185*$J185/60,1))</f>
        <v/>
      </c>
      <c r="L185" s="16" t="str">
        <f aca="false">IF($F185="","",IF(EXACT(TRIM($F185),TRIM($B$5)),"Yes","No"))</f>
        <v/>
      </c>
      <c r="M185" s="15" t="str">
        <f aca="false">IF(OR($K185="",$H185="",$H185=0),"",ROUND($K185*12/$H185,1))</f>
        <v/>
      </c>
      <c r="N185" s="17" t="str">
        <f aca="false">IF($A185="","",IF(AND($G185="Only this person",$I185="Compliance risk"),"One person, and it is a compliance risk.",IF(AND($G185="Only this person",$I185="Money stops"),"One person, and money stops without them.",IF(AND($L185="Yes",ISNUMBER($K185),$K185&gt;Thresholds!$B$8),TEXT($K185,"0.0")&amp;" hours a month of you. That is a job.",IF(AND($G185="Only this person",$C185="Knowledge"),"Undocumented knowledge with one owner.",IF($G185="Only this person","Only one person can do this.",IF(AND($L185="Yes",$C185="Approval"),"You are a queue. This waits for you.","")))))))</f>
        <v/>
      </c>
      <c r="O185" s="0" t="str">
        <f aca="false">IF($D185="","",IF($D185="Daily",1,IF($D185="Weekly",7,IF($D185="Fortnightly",14,IF($D185="Monthly",30,IF($D185="Quarterly",90,30))))))</f>
        <v/>
      </c>
      <c r="P185" s="0" t="str">
        <f aca="false">IF(AND($L185="Yes",$G185="Only this person",ISNUMBER($O185)),$O185,"")</f>
        <v/>
      </c>
    </row>
    <row r="186" customFormat="false" ht="19.5" hidden="false" customHeight="true" outlineLevel="0" collapsed="false">
      <c r="A186" s="12"/>
      <c r="B186" s="12"/>
      <c r="C186" s="12"/>
      <c r="D186" s="12"/>
      <c r="E186" s="13"/>
      <c r="F186" s="12"/>
      <c r="G186" s="12"/>
      <c r="H186" s="13"/>
      <c r="I186" s="12"/>
      <c r="J186" s="14" t="str">
        <f aca="false">IF($D186="","",IF($D186="Daily",21,IF($D186="Weekly",4.33,IF($D186="Fortnightly",2.17,IF($D186="Monthly",1,IF($D186="Quarterly",0.33,1))))))</f>
        <v/>
      </c>
      <c r="K186" s="15" t="str">
        <f aca="false">IF(OR($E186="",$J186=""),"",ROUND($E186*$J186/60,1))</f>
        <v/>
      </c>
      <c r="L186" s="16" t="str">
        <f aca="false">IF($F186="","",IF(EXACT(TRIM($F186),TRIM($B$5)),"Yes","No"))</f>
        <v/>
      </c>
      <c r="M186" s="15" t="str">
        <f aca="false">IF(OR($K186="",$H186="",$H186=0),"",ROUND($K186*12/$H186,1))</f>
        <v/>
      </c>
      <c r="N186" s="17" t="str">
        <f aca="false">IF($A186="","",IF(AND($G186="Only this person",$I186="Compliance risk"),"One person, and it is a compliance risk.",IF(AND($G186="Only this person",$I186="Money stops"),"One person, and money stops without them.",IF(AND($L186="Yes",ISNUMBER($K186),$K186&gt;Thresholds!$B$8),TEXT($K186,"0.0")&amp;" hours a month of you. That is a job.",IF(AND($G186="Only this person",$C186="Knowledge"),"Undocumented knowledge with one owner.",IF($G186="Only this person","Only one person can do this.",IF(AND($L186="Yes",$C186="Approval"),"You are a queue. This waits for you.","")))))))</f>
        <v/>
      </c>
      <c r="O186" s="0" t="str">
        <f aca="false">IF($D186="","",IF($D186="Daily",1,IF($D186="Weekly",7,IF($D186="Fortnightly",14,IF($D186="Monthly",30,IF($D186="Quarterly",90,30))))))</f>
        <v/>
      </c>
      <c r="P186" s="0" t="str">
        <f aca="false">IF(AND($L186="Yes",$G186="Only this person",ISNUMBER($O186)),$O186,"")</f>
        <v/>
      </c>
    </row>
    <row r="187" customFormat="false" ht="19.5" hidden="false" customHeight="true" outlineLevel="0" collapsed="false">
      <c r="A187" s="12"/>
      <c r="B187" s="12"/>
      <c r="C187" s="12"/>
      <c r="D187" s="12"/>
      <c r="E187" s="13"/>
      <c r="F187" s="12"/>
      <c r="G187" s="12"/>
      <c r="H187" s="13"/>
      <c r="I187" s="12"/>
      <c r="J187" s="14" t="str">
        <f aca="false">IF($D187="","",IF($D187="Daily",21,IF($D187="Weekly",4.33,IF($D187="Fortnightly",2.17,IF($D187="Monthly",1,IF($D187="Quarterly",0.33,1))))))</f>
        <v/>
      </c>
      <c r="K187" s="15" t="str">
        <f aca="false">IF(OR($E187="",$J187=""),"",ROUND($E187*$J187/60,1))</f>
        <v/>
      </c>
      <c r="L187" s="16" t="str">
        <f aca="false">IF($F187="","",IF(EXACT(TRIM($F187),TRIM($B$5)),"Yes","No"))</f>
        <v/>
      </c>
      <c r="M187" s="15" t="str">
        <f aca="false">IF(OR($K187="",$H187="",$H187=0),"",ROUND($K187*12/$H187,1))</f>
        <v/>
      </c>
      <c r="N187" s="17" t="str">
        <f aca="false">IF($A187="","",IF(AND($G187="Only this person",$I187="Compliance risk"),"One person, and it is a compliance risk.",IF(AND($G187="Only this person",$I187="Money stops"),"One person, and money stops without them.",IF(AND($L187="Yes",ISNUMBER($K187),$K187&gt;Thresholds!$B$8),TEXT($K187,"0.0")&amp;" hours a month of you. That is a job.",IF(AND($G187="Only this person",$C187="Knowledge"),"Undocumented knowledge with one owner.",IF($G187="Only this person","Only one person can do this.",IF(AND($L187="Yes",$C187="Approval"),"You are a queue. This waits for you.","")))))))</f>
        <v/>
      </c>
      <c r="O187" s="0" t="str">
        <f aca="false">IF($D187="","",IF($D187="Daily",1,IF($D187="Weekly",7,IF($D187="Fortnightly",14,IF($D187="Monthly",30,IF($D187="Quarterly",90,30))))))</f>
        <v/>
      </c>
      <c r="P187" s="0" t="str">
        <f aca="false">IF(AND($L187="Yes",$G187="Only this person",ISNUMBER($O187)),$O187,"")</f>
        <v/>
      </c>
    </row>
    <row r="188" customFormat="false" ht="19.5" hidden="false" customHeight="true" outlineLevel="0" collapsed="false">
      <c r="A188" s="12"/>
      <c r="B188" s="12"/>
      <c r="C188" s="12"/>
      <c r="D188" s="12"/>
      <c r="E188" s="13"/>
      <c r="F188" s="12"/>
      <c r="G188" s="12"/>
      <c r="H188" s="13"/>
      <c r="I188" s="12"/>
      <c r="J188" s="14" t="str">
        <f aca="false">IF($D188="","",IF($D188="Daily",21,IF($D188="Weekly",4.33,IF($D188="Fortnightly",2.17,IF($D188="Monthly",1,IF($D188="Quarterly",0.33,1))))))</f>
        <v/>
      </c>
      <c r="K188" s="15" t="str">
        <f aca="false">IF(OR($E188="",$J188=""),"",ROUND($E188*$J188/60,1))</f>
        <v/>
      </c>
      <c r="L188" s="16" t="str">
        <f aca="false">IF($F188="","",IF(EXACT(TRIM($F188),TRIM($B$5)),"Yes","No"))</f>
        <v/>
      </c>
      <c r="M188" s="15" t="str">
        <f aca="false">IF(OR($K188="",$H188="",$H188=0),"",ROUND($K188*12/$H188,1))</f>
        <v/>
      </c>
      <c r="N188" s="17" t="str">
        <f aca="false">IF($A188="","",IF(AND($G188="Only this person",$I188="Compliance risk"),"One person, and it is a compliance risk.",IF(AND($G188="Only this person",$I188="Money stops"),"One person, and money stops without them.",IF(AND($L188="Yes",ISNUMBER($K188),$K188&gt;Thresholds!$B$8),TEXT($K188,"0.0")&amp;" hours a month of you. That is a job.",IF(AND($G188="Only this person",$C188="Knowledge"),"Undocumented knowledge with one owner.",IF($G188="Only this person","Only one person can do this.",IF(AND($L188="Yes",$C188="Approval"),"You are a queue. This waits for you.","")))))))</f>
        <v/>
      </c>
      <c r="O188" s="0" t="str">
        <f aca="false">IF($D188="","",IF($D188="Daily",1,IF($D188="Weekly",7,IF($D188="Fortnightly",14,IF($D188="Monthly",30,IF($D188="Quarterly",90,30))))))</f>
        <v/>
      </c>
      <c r="P188" s="0" t="str">
        <f aca="false">IF(AND($L188="Yes",$G188="Only this person",ISNUMBER($O188)),$O188,"")</f>
        <v/>
      </c>
    </row>
    <row r="189" customFormat="false" ht="19.5" hidden="false" customHeight="true" outlineLevel="0" collapsed="false">
      <c r="A189" s="12"/>
      <c r="B189" s="12"/>
      <c r="C189" s="12"/>
      <c r="D189" s="12"/>
      <c r="E189" s="13"/>
      <c r="F189" s="12"/>
      <c r="G189" s="12"/>
      <c r="H189" s="13"/>
      <c r="I189" s="12"/>
      <c r="J189" s="14" t="str">
        <f aca="false">IF($D189="","",IF($D189="Daily",21,IF($D189="Weekly",4.33,IF($D189="Fortnightly",2.17,IF($D189="Monthly",1,IF($D189="Quarterly",0.33,1))))))</f>
        <v/>
      </c>
      <c r="K189" s="15" t="str">
        <f aca="false">IF(OR($E189="",$J189=""),"",ROUND($E189*$J189/60,1))</f>
        <v/>
      </c>
      <c r="L189" s="16" t="str">
        <f aca="false">IF($F189="","",IF(EXACT(TRIM($F189),TRIM($B$5)),"Yes","No"))</f>
        <v/>
      </c>
      <c r="M189" s="15" t="str">
        <f aca="false">IF(OR($K189="",$H189="",$H189=0),"",ROUND($K189*12/$H189,1))</f>
        <v/>
      </c>
      <c r="N189" s="17" t="str">
        <f aca="false">IF($A189="","",IF(AND($G189="Only this person",$I189="Compliance risk"),"One person, and it is a compliance risk.",IF(AND($G189="Only this person",$I189="Money stops"),"One person, and money stops without them.",IF(AND($L189="Yes",ISNUMBER($K189),$K189&gt;Thresholds!$B$8),TEXT($K189,"0.0")&amp;" hours a month of you. That is a job.",IF(AND($G189="Only this person",$C189="Knowledge"),"Undocumented knowledge with one owner.",IF($G189="Only this person","Only one person can do this.",IF(AND($L189="Yes",$C189="Approval"),"You are a queue. This waits for you.","")))))))</f>
        <v/>
      </c>
      <c r="O189" s="0" t="str">
        <f aca="false">IF($D189="","",IF($D189="Daily",1,IF($D189="Weekly",7,IF($D189="Fortnightly",14,IF($D189="Monthly",30,IF($D189="Quarterly",90,30))))))</f>
        <v/>
      </c>
      <c r="P189" s="0" t="str">
        <f aca="false">IF(AND($L189="Yes",$G189="Only this person",ISNUMBER($O189)),$O189,"")</f>
        <v/>
      </c>
    </row>
    <row r="190" customFormat="false" ht="19.5" hidden="false" customHeight="true" outlineLevel="0" collapsed="false">
      <c r="A190" s="12"/>
      <c r="B190" s="12"/>
      <c r="C190" s="12"/>
      <c r="D190" s="12"/>
      <c r="E190" s="13"/>
      <c r="F190" s="12"/>
      <c r="G190" s="12"/>
      <c r="H190" s="13"/>
      <c r="I190" s="12"/>
      <c r="J190" s="14" t="str">
        <f aca="false">IF($D190="","",IF($D190="Daily",21,IF($D190="Weekly",4.33,IF($D190="Fortnightly",2.17,IF($D190="Monthly",1,IF($D190="Quarterly",0.33,1))))))</f>
        <v/>
      </c>
      <c r="K190" s="15" t="str">
        <f aca="false">IF(OR($E190="",$J190=""),"",ROUND($E190*$J190/60,1))</f>
        <v/>
      </c>
      <c r="L190" s="16" t="str">
        <f aca="false">IF($F190="","",IF(EXACT(TRIM($F190),TRIM($B$5)),"Yes","No"))</f>
        <v/>
      </c>
      <c r="M190" s="15" t="str">
        <f aca="false">IF(OR($K190="",$H190="",$H190=0),"",ROUND($K190*12/$H190,1))</f>
        <v/>
      </c>
      <c r="N190" s="17" t="str">
        <f aca="false">IF($A190="","",IF(AND($G190="Only this person",$I190="Compliance risk"),"One person, and it is a compliance risk.",IF(AND($G190="Only this person",$I190="Money stops"),"One person, and money stops without them.",IF(AND($L190="Yes",ISNUMBER($K190),$K190&gt;Thresholds!$B$8),TEXT($K190,"0.0")&amp;" hours a month of you. That is a job.",IF(AND($G190="Only this person",$C190="Knowledge"),"Undocumented knowledge with one owner.",IF($G190="Only this person","Only one person can do this.",IF(AND($L190="Yes",$C190="Approval"),"You are a queue. This waits for you.","")))))))</f>
        <v/>
      </c>
      <c r="O190" s="0" t="str">
        <f aca="false">IF($D190="","",IF($D190="Daily",1,IF($D190="Weekly",7,IF($D190="Fortnightly",14,IF($D190="Monthly",30,IF($D190="Quarterly",90,30))))))</f>
        <v/>
      </c>
      <c r="P190" s="0" t="str">
        <f aca="false">IF(AND($L190="Yes",$G190="Only this person",ISNUMBER($O190)),$O190,"")</f>
        <v/>
      </c>
    </row>
    <row r="191" customFormat="false" ht="19.5" hidden="false" customHeight="true" outlineLevel="0" collapsed="false">
      <c r="A191" s="12"/>
      <c r="B191" s="12"/>
      <c r="C191" s="12"/>
      <c r="D191" s="12"/>
      <c r="E191" s="13"/>
      <c r="F191" s="12"/>
      <c r="G191" s="12"/>
      <c r="H191" s="13"/>
      <c r="I191" s="12"/>
      <c r="J191" s="14" t="str">
        <f aca="false">IF($D191="","",IF($D191="Daily",21,IF($D191="Weekly",4.33,IF($D191="Fortnightly",2.17,IF($D191="Monthly",1,IF($D191="Quarterly",0.33,1))))))</f>
        <v/>
      </c>
      <c r="K191" s="15" t="str">
        <f aca="false">IF(OR($E191="",$J191=""),"",ROUND($E191*$J191/60,1))</f>
        <v/>
      </c>
      <c r="L191" s="16" t="str">
        <f aca="false">IF($F191="","",IF(EXACT(TRIM($F191),TRIM($B$5)),"Yes","No"))</f>
        <v/>
      </c>
      <c r="M191" s="15" t="str">
        <f aca="false">IF(OR($K191="",$H191="",$H191=0),"",ROUND($K191*12/$H191,1))</f>
        <v/>
      </c>
      <c r="N191" s="17" t="str">
        <f aca="false">IF($A191="","",IF(AND($G191="Only this person",$I191="Compliance risk"),"One person, and it is a compliance risk.",IF(AND($G191="Only this person",$I191="Money stops"),"One person, and money stops without them.",IF(AND($L191="Yes",ISNUMBER($K191),$K191&gt;Thresholds!$B$8),TEXT($K191,"0.0")&amp;" hours a month of you. That is a job.",IF(AND($G191="Only this person",$C191="Knowledge"),"Undocumented knowledge with one owner.",IF($G191="Only this person","Only one person can do this.",IF(AND($L191="Yes",$C191="Approval"),"You are a queue. This waits for you.","")))))))</f>
        <v/>
      </c>
      <c r="O191" s="0" t="str">
        <f aca="false">IF($D191="","",IF($D191="Daily",1,IF($D191="Weekly",7,IF($D191="Fortnightly",14,IF($D191="Monthly",30,IF($D191="Quarterly",90,30))))))</f>
        <v/>
      </c>
      <c r="P191" s="0" t="str">
        <f aca="false">IF(AND($L191="Yes",$G191="Only this person",ISNUMBER($O191)),$O191,"")</f>
        <v/>
      </c>
    </row>
    <row r="192" customFormat="false" ht="19.5" hidden="false" customHeight="true" outlineLevel="0" collapsed="false">
      <c r="A192" s="12"/>
      <c r="B192" s="12"/>
      <c r="C192" s="12"/>
      <c r="D192" s="12"/>
      <c r="E192" s="13"/>
      <c r="F192" s="12"/>
      <c r="G192" s="12"/>
      <c r="H192" s="13"/>
      <c r="I192" s="12"/>
      <c r="J192" s="14" t="str">
        <f aca="false">IF($D192="","",IF($D192="Daily",21,IF($D192="Weekly",4.33,IF($D192="Fortnightly",2.17,IF($D192="Monthly",1,IF($D192="Quarterly",0.33,1))))))</f>
        <v/>
      </c>
      <c r="K192" s="15" t="str">
        <f aca="false">IF(OR($E192="",$J192=""),"",ROUND($E192*$J192/60,1))</f>
        <v/>
      </c>
      <c r="L192" s="16" t="str">
        <f aca="false">IF($F192="","",IF(EXACT(TRIM($F192),TRIM($B$5)),"Yes","No"))</f>
        <v/>
      </c>
      <c r="M192" s="15" t="str">
        <f aca="false">IF(OR($K192="",$H192="",$H192=0),"",ROUND($K192*12/$H192,1))</f>
        <v/>
      </c>
      <c r="N192" s="17" t="str">
        <f aca="false">IF($A192="","",IF(AND($G192="Only this person",$I192="Compliance risk"),"One person, and it is a compliance risk.",IF(AND($G192="Only this person",$I192="Money stops"),"One person, and money stops without them.",IF(AND($L192="Yes",ISNUMBER($K192),$K192&gt;Thresholds!$B$8),TEXT($K192,"0.0")&amp;" hours a month of you. That is a job.",IF(AND($G192="Only this person",$C192="Knowledge"),"Undocumented knowledge with one owner.",IF($G192="Only this person","Only one person can do this.",IF(AND($L192="Yes",$C192="Approval"),"You are a queue. This waits for you.","")))))))</f>
        <v/>
      </c>
      <c r="O192" s="0" t="str">
        <f aca="false">IF($D192="","",IF($D192="Daily",1,IF($D192="Weekly",7,IF($D192="Fortnightly",14,IF($D192="Monthly",30,IF($D192="Quarterly",90,30))))))</f>
        <v/>
      </c>
      <c r="P192" s="0" t="str">
        <f aca="false">IF(AND($L192="Yes",$G192="Only this person",ISNUMBER($O192)),$O192,"")</f>
        <v/>
      </c>
    </row>
    <row r="193" customFormat="false" ht="19.5" hidden="false" customHeight="true" outlineLevel="0" collapsed="false">
      <c r="A193" s="12"/>
      <c r="B193" s="12"/>
      <c r="C193" s="12"/>
      <c r="D193" s="12"/>
      <c r="E193" s="13"/>
      <c r="F193" s="12"/>
      <c r="G193" s="12"/>
      <c r="H193" s="13"/>
      <c r="I193" s="12"/>
      <c r="J193" s="14" t="str">
        <f aca="false">IF($D193="","",IF($D193="Daily",21,IF($D193="Weekly",4.33,IF($D193="Fortnightly",2.17,IF($D193="Monthly",1,IF($D193="Quarterly",0.33,1))))))</f>
        <v/>
      </c>
      <c r="K193" s="15" t="str">
        <f aca="false">IF(OR($E193="",$J193=""),"",ROUND($E193*$J193/60,1))</f>
        <v/>
      </c>
      <c r="L193" s="16" t="str">
        <f aca="false">IF($F193="","",IF(EXACT(TRIM($F193),TRIM($B$5)),"Yes","No"))</f>
        <v/>
      </c>
      <c r="M193" s="15" t="str">
        <f aca="false">IF(OR($K193="",$H193="",$H193=0),"",ROUND($K193*12/$H193,1))</f>
        <v/>
      </c>
      <c r="N193" s="17" t="str">
        <f aca="false">IF($A193="","",IF(AND($G193="Only this person",$I193="Compliance risk"),"One person, and it is a compliance risk.",IF(AND($G193="Only this person",$I193="Money stops"),"One person, and money stops without them.",IF(AND($L193="Yes",ISNUMBER($K193),$K193&gt;Thresholds!$B$8),TEXT($K193,"0.0")&amp;" hours a month of you. That is a job.",IF(AND($G193="Only this person",$C193="Knowledge"),"Undocumented knowledge with one owner.",IF($G193="Only this person","Only one person can do this.",IF(AND($L193="Yes",$C193="Approval"),"You are a queue. This waits for you.","")))))))</f>
        <v/>
      </c>
      <c r="O193" s="0" t="str">
        <f aca="false">IF($D193="","",IF($D193="Daily",1,IF($D193="Weekly",7,IF($D193="Fortnightly",14,IF($D193="Monthly",30,IF($D193="Quarterly",90,30))))))</f>
        <v/>
      </c>
      <c r="P193" s="0" t="str">
        <f aca="false">IF(AND($L193="Yes",$G193="Only this person",ISNUMBER($O193)),$O193,"")</f>
        <v/>
      </c>
    </row>
    <row r="194" customFormat="false" ht="19.5" hidden="false" customHeight="true" outlineLevel="0" collapsed="false">
      <c r="A194" s="12"/>
      <c r="B194" s="12"/>
      <c r="C194" s="12"/>
      <c r="D194" s="12"/>
      <c r="E194" s="13"/>
      <c r="F194" s="12"/>
      <c r="G194" s="12"/>
      <c r="H194" s="13"/>
      <c r="I194" s="12"/>
      <c r="J194" s="14" t="str">
        <f aca="false">IF($D194="","",IF($D194="Daily",21,IF($D194="Weekly",4.33,IF($D194="Fortnightly",2.17,IF($D194="Monthly",1,IF($D194="Quarterly",0.33,1))))))</f>
        <v/>
      </c>
      <c r="K194" s="15" t="str">
        <f aca="false">IF(OR($E194="",$J194=""),"",ROUND($E194*$J194/60,1))</f>
        <v/>
      </c>
      <c r="L194" s="16" t="str">
        <f aca="false">IF($F194="","",IF(EXACT(TRIM($F194),TRIM($B$5)),"Yes","No"))</f>
        <v/>
      </c>
      <c r="M194" s="15" t="str">
        <f aca="false">IF(OR($K194="",$H194="",$H194=0),"",ROUND($K194*12/$H194,1))</f>
        <v/>
      </c>
      <c r="N194" s="17" t="str">
        <f aca="false">IF($A194="","",IF(AND($G194="Only this person",$I194="Compliance risk"),"One person, and it is a compliance risk.",IF(AND($G194="Only this person",$I194="Money stops"),"One person, and money stops without them.",IF(AND($L194="Yes",ISNUMBER($K194),$K194&gt;Thresholds!$B$8),TEXT($K194,"0.0")&amp;" hours a month of you. That is a job.",IF(AND($G194="Only this person",$C194="Knowledge"),"Undocumented knowledge with one owner.",IF($G194="Only this person","Only one person can do this.",IF(AND($L194="Yes",$C194="Approval"),"You are a queue. This waits for you.","")))))))</f>
        <v/>
      </c>
      <c r="O194" s="0" t="str">
        <f aca="false">IF($D194="","",IF($D194="Daily",1,IF($D194="Weekly",7,IF($D194="Fortnightly",14,IF($D194="Monthly",30,IF($D194="Quarterly",90,30))))))</f>
        <v/>
      </c>
      <c r="P194" s="0" t="str">
        <f aca="false">IF(AND($L194="Yes",$G194="Only this person",ISNUMBER($O194)),$O194,"")</f>
        <v/>
      </c>
    </row>
    <row r="195" customFormat="false" ht="19.5" hidden="false" customHeight="true" outlineLevel="0" collapsed="false">
      <c r="A195" s="12"/>
      <c r="B195" s="12"/>
      <c r="C195" s="12"/>
      <c r="D195" s="12"/>
      <c r="E195" s="13"/>
      <c r="F195" s="12"/>
      <c r="G195" s="12"/>
      <c r="H195" s="13"/>
      <c r="I195" s="12"/>
      <c r="J195" s="14" t="str">
        <f aca="false">IF($D195="","",IF($D195="Daily",21,IF($D195="Weekly",4.33,IF($D195="Fortnightly",2.17,IF($D195="Monthly",1,IF($D195="Quarterly",0.33,1))))))</f>
        <v/>
      </c>
      <c r="K195" s="15" t="str">
        <f aca="false">IF(OR($E195="",$J195=""),"",ROUND($E195*$J195/60,1))</f>
        <v/>
      </c>
      <c r="L195" s="16" t="str">
        <f aca="false">IF($F195="","",IF(EXACT(TRIM($F195),TRIM($B$5)),"Yes","No"))</f>
        <v/>
      </c>
      <c r="M195" s="15" t="str">
        <f aca="false">IF(OR($K195="",$H195="",$H195=0),"",ROUND($K195*12/$H195,1))</f>
        <v/>
      </c>
      <c r="N195" s="17" t="str">
        <f aca="false">IF($A195="","",IF(AND($G195="Only this person",$I195="Compliance risk"),"One person, and it is a compliance risk.",IF(AND($G195="Only this person",$I195="Money stops"),"One person, and money stops without them.",IF(AND($L195="Yes",ISNUMBER($K195),$K195&gt;Thresholds!$B$8),TEXT($K195,"0.0")&amp;" hours a month of you. That is a job.",IF(AND($G195="Only this person",$C195="Knowledge"),"Undocumented knowledge with one owner.",IF($G195="Only this person","Only one person can do this.",IF(AND($L195="Yes",$C195="Approval"),"You are a queue. This waits for you.","")))))))</f>
        <v/>
      </c>
      <c r="O195" s="0" t="str">
        <f aca="false">IF($D195="","",IF($D195="Daily",1,IF($D195="Weekly",7,IF($D195="Fortnightly",14,IF($D195="Monthly",30,IF($D195="Quarterly",90,30))))))</f>
        <v/>
      </c>
      <c r="P195" s="0" t="str">
        <f aca="false">IF(AND($L195="Yes",$G195="Only this person",ISNUMBER($O195)),$O195,"")</f>
        <v/>
      </c>
    </row>
    <row r="196" customFormat="false" ht="19.5" hidden="false" customHeight="true" outlineLevel="0" collapsed="false">
      <c r="A196" s="12"/>
      <c r="B196" s="12"/>
      <c r="C196" s="12"/>
      <c r="D196" s="12"/>
      <c r="E196" s="13"/>
      <c r="F196" s="12"/>
      <c r="G196" s="12"/>
      <c r="H196" s="13"/>
      <c r="I196" s="12"/>
      <c r="J196" s="14" t="str">
        <f aca="false">IF($D196="","",IF($D196="Daily",21,IF($D196="Weekly",4.33,IF($D196="Fortnightly",2.17,IF($D196="Monthly",1,IF($D196="Quarterly",0.33,1))))))</f>
        <v/>
      </c>
      <c r="K196" s="15" t="str">
        <f aca="false">IF(OR($E196="",$J196=""),"",ROUND($E196*$J196/60,1))</f>
        <v/>
      </c>
      <c r="L196" s="16" t="str">
        <f aca="false">IF($F196="","",IF(EXACT(TRIM($F196),TRIM($B$5)),"Yes","No"))</f>
        <v/>
      </c>
      <c r="M196" s="15" t="str">
        <f aca="false">IF(OR($K196="",$H196="",$H196=0),"",ROUND($K196*12/$H196,1))</f>
        <v/>
      </c>
      <c r="N196" s="17" t="str">
        <f aca="false">IF($A196="","",IF(AND($G196="Only this person",$I196="Compliance risk"),"One person, and it is a compliance risk.",IF(AND($G196="Only this person",$I196="Money stops"),"One person, and money stops without them.",IF(AND($L196="Yes",ISNUMBER($K196),$K196&gt;Thresholds!$B$8),TEXT($K196,"0.0")&amp;" hours a month of you. That is a job.",IF(AND($G196="Only this person",$C196="Knowledge"),"Undocumented knowledge with one owner.",IF($G196="Only this person","Only one person can do this.",IF(AND($L196="Yes",$C196="Approval"),"You are a queue. This waits for you.","")))))))</f>
        <v/>
      </c>
      <c r="O196" s="0" t="str">
        <f aca="false">IF($D196="","",IF($D196="Daily",1,IF($D196="Weekly",7,IF($D196="Fortnightly",14,IF($D196="Monthly",30,IF($D196="Quarterly",90,30))))))</f>
        <v/>
      </c>
      <c r="P196" s="0" t="str">
        <f aca="false">IF(AND($L196="Yes",$G196="Only this person",ISNUMBER($O196)),$O196,"")</f>
        <v/>
      </c>
    </row>
    <row r="197" customFormat="false" ht="19.5" hidden="false" customHeight="true" outlineLevel="0" collapsed="false">
      <c r="A197" s="12"/>
      <c r="B197" s="12"/>
      <c r="C197" s="12"/>
      <c r="D197" s="12"/>
      <c r="E197" s="13"/>
      <c r="F197" s="12"/>
      <c r="G197" s="12"/>
      <c r="H197" s="13"/>
      <c r="I197" s="12"/>
      <c r="J197" s="14" t="str">
        <f aca="false">IF($D197="","",IF($D197="Daily",21,IF($D197="Weekly",4.33,IF($D197="Fortnightly",2.17,IF($D197="Monthly",1,IF($D197="Quarterly",0.33,1))))))</f>
        <v/>
      </c>
      <c r="K197" s="15" t="str">
        <f aca="false">IF(OR($E197="",$J197=""),"",ROUND($E197*$J197/60,1))</f>
        <v/>
      </c>
      <c r="L197" s="16" t="str">
        <f aca="false">IF($F197="","",IF(EXACT(TRIM($F197),TRIM($B$5)),"Yes","No"))</f>
        <v/>
      </c>
      <c r="M197" s="15" t="str">
        <f aca="false">IF(OR($K197="",$H197="",$H197=0),"",ROUND($K197*12/$H197,1))</f>
        <v/>
      </c>
      <c r="N197" s="17" t="str">
        <f aca="false">IF($A197="","",IF(AND($G197="Only this person",$I197="Compliance risk"),"One person, and it is a compliance risk.",IF(AND($G197="Only this person",$I197="Money stops"),"One person, and money stops without them.",IF(AND($L197="Yes",ISNUMBER($K197),$K197&gt;Thresholds!$B$8),TEXT($K197,"0.0")&amp;" hours a month of you. That is a job.",IF(AND($G197="Only this person",$C197="Knowledge"),"Undocumented knowledge with one owner.",IF($G197="Only this person","Only one person can do this.",IF(AND($L197="Yes",$C197="Approval"),"You are a queue. This waits for you.","")))))))</f>
        <v/>
      </c>
      <c r="O197" s="0" t="str">
        <f aca="false">IF($D197="","",IF($D197="Daily",1,IF($D197="Weekly",7,IF($D197="Fortnightly",14,IF($D197="Monthly",30,IF($D197="Quarterly",90,30))))))</f>
        <v/>
      </c>
      <c r="P197" s="0" t="str">
        <f aca="false">IF(AND($L197="Yes",$G197="Only this person",ISNUMBER($O197)),$O197,"")</f>
        <v/>
      </c>
    </row>
    <row r="198" customFormat="false" ht="19.5" hidden="false" customHeight="true" outlineLevel="0" collapsed="false">
      <c r="A198" s="12"/>
      <c r="B198" s="12"/>
      <c r="C198" s="12"/>
      <c r="D198" s="12"/>
      <c r="E198" s="13"/>
      <c r="F198" s="12"/>
      <c r="G198" s="12"/>
      <c r="H198" s="13"/>
      <c r="I198" s="12"/>
      <c r="J198" s="14" t="str">
        <f aca="false">IF($D198="","",IF($D198="Daily",21,IF($D198="Weekly",4.33,IF($D198="Fortnightly",2.17,IF($D198="Monthly",1,IF($D198="Quarterly",0.33,1))))))</f>
        <v/>
      </c>
      <c r="K198" s="15" t="str">
        <f aca="false">IF(OR($E198="",$J198=""),"",ROUND($E198*$J198/60,1))</f>
        <v/>
      </c>
      <c r="L198" s="16" t="str">
        <f aca="false">IF($F198="","",IF(EXACT(TRIM($F198),TRIM($B$5)),"Yes","No"))</f>
        <v/>
      </c>
      <c r="M198" s="15" t="str">
        <f aca="false">IF(OR($K198="",$H198="",$H198=0),"",ROUND($K198*12/$H198,1))</f>
        <v/>
      </c>
      <c r="N198" s="17" t="str">
        <f aca="false">IF($A198="","",IF(AND($G198="Only this person",$I198="Compliance risk"),"One person, and it is a compliance risk.",IF(AND($G198="Only this person",$I198="Money stops"),"One person, and money stops without them.",IF(AND($L198="Yes",ISNUMBER($K198),$K198&gt;Thresholds!$B$8),TEXT($K198,"0.0")&amp;" hours a month of you. That is a job.",IF(AND($G198="Only this person",$C198="Knowledge"),"Undocumented knowledge with one owner.",IF($G198="Only this person","Only one person can do this.",IF(AND($L198="Yes",$C198="Approval"),"You are a queue. This waits for you.","")))))))</f>
        <v/>
      </c>
      <c r="O198" s="0" t="str">
        <f aca="false">IF($D198="","",IF($D198="Daily",1,IF($D198="Weekly",7,IF($D198="Fortnightly",14,IF($D198="Monthly",30,IF($D198="Quarterly",90,30))))))</f>
        <v/>
      </c>
      <c r="P198" s="0" t="str">
        <f aca="false">IF(AND($L198="Yes",$G198="Only this person",ISNUMBER($O198)),$O198,"")</f>
        <v/>
      </c>
    </row>
    <row r="199" customFormat="false" ht="19.5" hidden="false" customHeight="true" outlineLevel="0" collapsed="false">
      <c r="A199" s="12"/>
      <c r="B199" s="12"/>
      <c r="C199" s="12"/>
      <c r="D199" s="12"/>
      <c r="E199" s="13"/>
      <c r="F199" s="12"/>
      <c r="G199" s="12"/>
      <c r="H199" s="13"/>
      <c r="I199" s="12"/>
      <c r="J199" s="14" t="str">
        <f aca="false">IF($D199="","",IF($D199="Daily",21,IF($D199="Weekly",4.33,IF($D199="Fortnightly",2.17,IF($D199="Monthly",1,IF($D199="Quarterly",0.33,1))))))</f>
        <v/>
      </c>
      <c r="K199" s="15" t="str">
        <f aca="false">IF(OR($E199="",$J199=""),"",ROUND($E199*$J199/60,1))</f>
        <v/>
      </c>
      <c r="L199" s="16" t="str">
        <f aca="false">IF($F199="","",IF(EXACT(TRIM($F199),TRIM($B$5)),"Yes","No"))</f>
        <v/>
      </c>
      <c r="M199" s="15" t="str">
        <f aca="false">IF(OR($K199="",$H199="",$H199=0),"",ROUND($K199*12/$H199,1))</f>
        <v/>
      </c>
      <c r="N199" s="17" t="str">
        <f aca="false">IF($A199="","",IF(AND($G199="Only this person",$I199="Compliance risk"),"One person, and it is a compliance risk.",IF(AND($G199="Only this person",$I199="Money stops"),"One person, and money stops without them.",IF(AND($L199="Yes",ISNUMBER($K199),$K199&gt;Thresholds!$B$8),TEXT($K199,"0.0")&amp;" hours a month of you. That is a job.",IF(AND($G199="Only this person",$C199="Knowledge"),"Undocumented knowledge with one owner.",IF($G199="Only this person","Only one person can do this.",IF(AND($L199="Yes",$C199="Approval"),"You are a queue. This waits for you.","")))))))</f>
        <v/>
      </c>
      <c r="O199" s="0" t="str">
        <f aca="false">IF($D199="","",IF($D199="Daily",1,IF($D199="Weekly",7,IF($D199="Fortnightly",14,IF($D199="Monthly",30,IF($D199="Quarterly",90,30))))))</f>
        <v/>
      </c>
      <c r="P199" s="0" t="str">
        <f aca="false">IF(AND($L199="Yes",$G199="Only this person",ISNUMBER($O199)),$O199,"")</f>
        <v/>
      </c>
    </row>
    <row r="200" customFormat="false" ht="19.5" hidden="false" customHeight="true" outlineLevel="0" collapsed="false">
      <c r="A200" s="12"/>
      <c r="B200" s="12"/>
      <c r="C200" s="12"/>
      <c r="D200" s="12"/>
      <c r="E200" s="13"/>
      <c r="F200" s="12"/>
      <c r="G200" s="12"/>
      <c r="H200" s="13"/>
      <c r="I200" s="12"/>
      <c r="J200" s="14" t="str">
        <f aca="false">IF($D200="","",IF($D200="Daily",21,IF($D200="Weekly",4.33,IF($D200="Fortnightly",2.17,IF($D200="Monthly",1,IF($D200="Quarterly",0.33,1))))))</f>
        <v/>
      </c>
      <c r="K200" s="15" t="str">
        <f aca="false">IF(OR($E200="",$J200=""),"",ROUND($E200*$J200/60,1))</f>
        <v/>
      </c>
      <c r="L200" s="16" t="str">
        <f aca="false">IF($F200="","",IF(EXACT(TRIM($F200),TRIM($B$5)),"Yes","No"))</f>
        <v/>
      </c>
      <c r="M200" s="15" t="str">
        <f aca="false">IF(OR($K200="",$H200="",$H200=0),"",ROUND($K200*12/$H200,1))</f>
        <v/>
      </c>
      <c r="N200" s="17" t="str">
        <f aca="false">IF($A200="","",IF(AND($G200="Only this person",$I200="Compliance risk"),"One person, and it is a compliance risk.",IF(AND($G200="Only this person",$I200="Money stops"),"One person, and money stops without them.",IF(AND($L200="Yes",ISNUMBER($K200),$K200&gt;Thresholds!$B$8),TEXT($K200,"0.0")&amp;" hours a month of you. That is a job.",IF(AND($G200="Only this person",$C200="Knowledge"),"Undocumented knowledge with one owner.",IF($G200="Only this person","Only one person can do this.",IF(AND($L200="Yes",$C200="Approval"),"You are a queue. This waits for you.","")))))))</f>
        <v/>
      </c>
      <c r="O200" s="0" t="str">
        <f aca="false">IF($D200="","",IF($D200="Daily",1,IF($D200="Weekly",7,IF($D200="Fortnightly",14,IF($D200="Monthly",30,IF($D200="Quarterly",90,30))))))</f>
        <v/>
      </c>
      <c r="P200" s="0" t="str">
        <f aca="false">IF(AND($L200="Yes",$G200="Only this person",ISNUMBER($O200)),$O200,"")</f>
        <v/>
      </c>
    </row>
    <row r="201" customFormat="false" ht="19.5" hidden="false" customHeight="true" outlineLevel="0" collapsed="false">
      <c r="A201" s="12"/>
      <c r="B201" s="12"/>
      <c r="C201" s="12"/>
      <c r="D201" s="12"/>
      <c r="E201" s="13"/>
      <c r="F201" s="12"/>
      <c r="G201" s="12"/>
      <c r="H201" s="13"/>
      <c r="I201" s="12"/>
      <c r="J201" s="14" t="str">
        <f aca="false">IF($D201="","",IF($D201="Daily",21,IF($D201="Weekly",4.33,IF($D201="Fortnightly",2.17,IF($D201="Monthly",1,IF($D201="Quarterly",0.33,1))))))</f>
        <v/>
      </c>
      <c r="K201" s="15" t="str">
        <f aca="false">IF(OR($E201="",$J201=""),"",ROUND($E201*$J201/60,1))</f>
        <v/>
      </c>
      <c r="L201" s="16" t="str">
        <f aca="false">IF($F201="","",IF(EXACT(TRIM($F201),TRIM($B$5)),"Yes","No"))</f>
        <v/>
      </c>
      <c r="M201" s="15" t="str">
        <f aca="false">IF(OR($K201="",$H201="",$H201=0),"",ROUND($K201*12/$H201,1))</f>
        <v/>
      </c>
      <c r="N201" s="17" t="str">
        <f aca="false">IF($A201="","",IF(AND($G201="Only this person",$I201="Compliance risk"),"One person, and it is a compliance risk.",IF(AND($G201="Only this person",$I201="Money stops"),"One person, and money stops without them.",IF(AND($L201="Yes",ISNUMBER($K201),$K201&gt;Thresholds!$B$8),TEXT($K201,"0.0")&amp;" hours a month of you. That is a job.",IF(AND($G201="Only this person",$C201="Knowledge"),"Undocumented knowledge with one owner.",IF($G201="Only this person","Only one person can do this.",IF(AND($L201="Yes",$C201="Approval"),"You are a queue. This waits for you.","")))))))</f>
        <v/>
      </c>
      <c r="O201" s="0" t="str">
        <f aca="false">IF($D201="","",IF($D201="Daily",1,IF($D201="Weekly",7,IF($D201="Fortnightly",14,IF($D201="Monthly",30,IF($D201="Quarterly",90,30))))))</f>
        <v/>
      </c>
      <c r="P201" s="0" t="str">
        <f aca="false">IF(AND($L201="Yes",$G201="Only this person",ISNUMBER($O201)),$O201,"")</f>
        <v/>
      </c>
    </row>
    <row r="202" customFormat="false" ht="19.5" hidden="false" customHeight="true" outlineLevel="0" collapsed="false">
      <c r="A202" s="12"/>
      <c r="B202" s="12"/>
      <c r="C202" s="12"/>
      <c r="D202" s="12"/>
      <c r="E202" s="13"/>
      <c r="F202" s="12"/>
      <c r="G202" s="12"/>
      <c r="H202" s="13"/>
      <c r="I202" s="12"/>
      <c r="J202" s="14" t="str">
        <f aca="false">IF($D202="","",IF($D202="Daily",21,IF($D202="Weekly",4.33,IF($D202="Fortnightly",2.17,IF($D202="Monthly",1,IF($D202="Quarterly",0.33,1))))))</f>
        <v/>
      </c>
      <c r="K202" s="15" t="str">
        <f aca="false">IF(OR($E202="",$J202=""),"",ROUND($E202*$J202/60,1))</f>
        <v/>
      </c>
      <c r="L202" s="16" t="str">
        <f aca="false">IF($F202="","",IF(EXACT(TRIM($F202),TRIM($B$5)),"Yes","No"))</f>
        <v/>
      </c>
      <c r="M202" s="15" t="str">
        <f aca="false">IF(OR($K202="",$H202="",$H202=0),"",ROUND($K202*12/$H202,1))</f>
        <v/>
      </c>
      <c r="N202" s="17" t="str">
        <f aca="false">IF($A202="","",IF(AND($G202="Only this person",$I202="Compliance risk"),"One person, and it is a compliance risk.",IF(AND($G202="Only this person",$I202="Money stops"),"One person, and money stops without them.",IF(AND($L202="Yes",ISNUMBER($K202),$K202&gt;Thresholds!$B$8),TEXT($K202,"0.0")&amp;" hours a month of you. That is a job.",IF(AND($G202="Only this person",$C202="Knowledge"),"Undocumented knowledge with one owner.",IF($G202="Only this person","Only one person can do this.",IF(AND($L202="Yes",$C202="Approval"),"You are a queue. This waits for you.","")))))))</f>
        <v/>
      </c>
      <c r="O202" s="0" t="str">
        <f aca="false">IF($D202="","",IF($D202="Daily",1,IF($D202="Weekly",7,IF($D202="Fortnightly",14,IF($D202="Monthly",30,IF($D202="Quarterly",90,30))))))</f>
        <v/>
      </c>
      <c r="P202" s="0" t="str">
        <f aca="false">IF(AND($L202="Yes",$G202="Only this person",ISNUMBER($O202)),$O202,"")</f>
        <v/>
      </c>
    </row>
    <row r="203" customFormat="false" ht="19.5" hidden="false" customHeight="true" outlineLevel="0" collapsed="false">
      <c r="A203" s="12"/>
      <c r="B203" s="12"/>
      <c r="C203" s="12"/>
      <c r="D203" s="12"/>
      <c r="E203" s="13"/>
      <c r="F203" s="12"/>
      <c r="G203" s="12"/>
      <c r="H203" s="13"/>
      <c r="I203" s="12"/>
      <c r="J203" s="14" t="str">
        <f aca="false">IF($D203="","",IF($D203="Daily",21,IF($D203="Weekly",4.33,IF($D203="Fortnightly",2.17,IF($D203="Monthly",1,IF($D203="Quarterly",0.33,1))))))</f>
        <v/>
      </c>
      <c r="K203" s="15" t="str">
        <f aca="false">IF(OR($E203="",$J203=""),"",ROUND($E203*$J203/60,1))</f>
        <v/>
      </c>
      <c r="L203" s="16" t="str">
        <f aca="false">IF($F203="","",IF(EXACT(TRIM($F203),TRIM($B$5)),"Yes","No"))</f>
        <v/>
      </c>
      <c r="M203" s="15" t="str">
        <f aca="false">IF(OR($K203="",$H203="",$H203=0),"",ROUND($K203*12/$H203,1))</f>
        <v/>
      </c>
      <c r="N203" s="17" t="str">
        <f aca="false">IF($A203="","",IF(AND($G203="Only this person",$I203="Compliance risk"),"One person, and it is a compliance risk.",IF(AND($G203="Only this person",$I203="Money stops"),"One person, and money stops without them.",IF(AND($L203="Yes",ISNUMBER($K203),$K203&gt;Thresholds!$B$8),TEXT($K203,"0.0")&amp;" hours a month of you. That is a job.",IF(AND($G203="Only this person",$C203="Knowledge"),"Undocumented knowledge with one owner.",IF($G203="Only this person","Only one person can do this.",IF(AND($L203="Yes",$C203="Approval"),"You are a queue. This waits for you.","")))))))</f>
        <v/>
      </c>
      <c r="O203" s="0" t="str">
        <f aca="false">IF($D203="","",IF($D203="Daily",1,IF($D203="Weekly",7,IF($D203="Fortnightly",14,IF($D203="Monthly",30,IF($D203="Quarterly",90,30))))))</f>
        <v/>
      </c>
      <c r="P203" s="0" t="str">
        <f aca="false">IF(AND($L203="Yes",$G203="Only this person",ISNUMBER($O203)),$O203,"")</f>
        <v/>
      </c>
    </row>
    <row r="204" customFormat="false" ht="19.5" hidden="false" customHeight="true" outlineLevel="0" collapsed="false">
      <c r="A204" s="12"/>
      <c r="B204" s="12"/>
      <c r="C204" s="12"/>
      <c r="D204" s="12"/>
      <c r="E204" s="13"/>
      <c r="F204" s="12"/>
      <c r="G204" s="12"/>
      <c r="H204" s="13"/>
      <c r="I204" s="12"/>
      <c r="J204" s="14" t="str">
        <f aca="false">IF($D204="","",IF($D204="Daily",21,IF($D204="Weekly",4.33,IF($D204="Fortnightly",2.17,IF($D204="Monthly",1,IF($D204="Quarterly",0.33,1))))))</f>
        <v/>
      </c>
      <c r="K204" s="15" t="str">
        <f aca="false">IF(OR($E204="",$J204=""),"",ROUND($E204*$J204/60,1))</f>
        <v/>
      </c>
      <c r="L204" s="16" t="str">
        <f aca="false">IF($F204="","",IF(EXACT(TRIM($F204),TRIM($B$5)),"Yes","No"))</f>
        <v/>
      </c>
      <c r="M204" s="15" t="str">
        <f aca="false">IF(OR($K204="",$H204="",$H204=0),"",ROUND($K204*12/$H204,1))</f>
        <v/>
      </c>
      <c r="N204" s="17" t="str">
        <f aca="false">IF($A204="","",IF(AND($G204="Only this person",$I204="Compliance risk"),"One person, and it is a compliance risk.",IF(AND($G204="Only this person",$I204="Money stops"),"One person, and money stops without them.",IF(AND($L204="Yes",ISNUMBER($K204),$K204&gt;Thresholds!$B$8),TEXT($K204,"0.0")&amp;" hours a month of you. That is a job.",IF(AND($G204="Only this person",$C204="Knowledge"),"Undocumented knowledge with one owner.",IF($G204="Only this person","Only one person can do this.",IF(AND($L204="Yes",$C204="Approval"),"You are a queue. This waits for you.","")))))))</f>
        <v/>
      </c>
      <c r="O204" s="0" t="str">
        <f aca="false">IF($D204="","",IF($D204="Daily",1,IF($D204="Weekly",7,IF($D204="Fortnightly",14,IF($D204="Monthly",30,IF($D204="Quarterly",90,30))))))</f>
        <v/>
      </c>
      <c r="P204" s="0" t="str">
        <f aca="false">IF(AND($L204="Yes",$G204="Only this person",ISNUMBER($O204)),$O204,"")</f>
        <v/>
      </c>
    </row>
    <row r="205" customFormat="false" ht="19.5" hidden="false" customHeight="true" outlineLevel="0" collapsed="false">
      <c r="A205" s="12"/>
      <c r="B205" s="12"/>
      <c r="C205" s="12"/>
      <c r="D205" s="12"/>
      <c r="E205" s="13"/>
      <c r="F205" s="12"/>
      <c r="G205" s="12"/>
      <c r="H205" s="13"/>
      <c r="I205" s="12"/>
      <c r="J205" s="14" t="str">
        <f aca="false">IF($D205="","",IF($D205="Daily",21,IF($D205="Weekly",4.33,IF($D205="Fortnightly",2.17,IF($D205="Monthly",1,IF($D205="Quarterly",0.33,1))))))</f>
        <v/>
      </c>
      <c r="K205" s="15" t="str">
        <f aca="false">IF(OR($E205="",$J205=""),"",ROUND($E205*$J205/60,1))</f>
        <v/>
      </c>
      <c r="L205" s="16" t="str">
        <f aca="false">IF($F205="","",IF(EXACT(TRIM($F205),TRIM($B$5)),"Yes","No"))</f>
        <v/>
      </c>
      <c r="M205" s="15" t="str">
        <f aca="false">IF(OR($K205="",$H205="",$H205=0),"",ROUND($K205*12/$H205,1))</f>
        <v/>
      </c>
      <c r="N205" s="17" t="str">
        <f aca="false">IF($A205="","",IF(AND($G205="Only this person",$I205="Compliance risk"),"One person, and it is a compliance risk.",IF(AND($G205="Only this person",$I205="Money stops"),"One person, and money stops without them.",IF(AND($L205="Yes",ISNUMBER($K205),$K205&gt;Thresholds!$B$8),TEXT($K205,"0.0")&amp;" hours a month of you. That is a job.",IF(AND($G205="Only this person",$C205="Knowledge"),"Undocumented knowledge with one owner.",IF($G205="Only this person","Only one person can do this.",IF(AND($L205="Yes",$C205="Approval"),"You are a queue. This waits for you.","")))))))</f>
        <v/>
      </c>
      <c r="O205" s="0" t="str">
        <f aca="false">IF($D205="","",IF($D205="Daily",1,IF($D205="Weekly",7,IF($D205="Fortnightly",14,IF($D205="Monthly",30,IF($D205="Quarterly",90,30))))))</f>
        <v/>
      </c>
      <c r="P205" s="0" t="str">
        <f aca="false">IF(AND($L205="Yes",$G205="Only this person",ISNUMBER($O205)),$O205,"")</f>
        <v/>
      </c>
    </row>
    <row r="206" customFormat="false" ht="19.5" hidden="false" customHeight="true" outlineLevel="0" collapsed="false">
      <c r="A206" s="12"/>
      <c r="B206" s="12"/>
      <c r="C206" s="12"/>
      <c r="D206" s="12"/>
      <c r="E206" s="13"/>
      <c r="F206" s="12"/>
      <c r="G206" s="12"/>
      <c r="H206" s="13"/>
      <c r="I206" s="12"/>
      <c r="J206" s="14" t="str">
        <f aca="false">IF($D206="","",IF($D206="Daily",21,IF($D206="Weekly",4.33,IF($D206="Fortnightly",2.17,IF($D206="Monthly",1,IF($D206="Quarterly",0.33,1))))))</f>
        <v/>
      </c>
      <c r="K206" s="15" t="str">
        <f aca="false">IF(OR($E206="",$J206=""),"",ROUND($E206*$J206/60,1))</f>
        <v/>
      </c>
      <c r="L206" s="16" t="str">
        <f aca="false">IF($F206="","",IF(EXACT(TRIM($F206),TRIM($B$5)),"Yes","No"))</f>
        <v/>
      </c>
      <c r="M206" s="15" t="str">
        <f aca="false">IF(OR($K206="",$H206="",$H206=0),"",ROUND($K206*12/$H206,1))</f>
        <v/>
      </c>
      <c r="N206" s="17" t="str">
        <f aca="false">IF($A206="","",IF(AND($G206="Only this person",$I206="Compliance risk"),"One person, and it is a compliance risk.",IF(AND($G206="Only this person",$I206="Money stops"),"One person, and money stops without them.",IF(AND($L206="Yes",ISNUMBER($K206),$K206&gt;Thresholds!$B$8),TEXT($K206,"0.0")&amp;" hours a month of you. That is a job.",IF(AND($G206="Only this person",$C206="Knowledge"),"Undocumented knowledge with one owner.",IF($G206="Only this person","Only one person can do this.",IF(AND($L206="Yes",$C206="Approval"),"You are a queue. This waits for you.","")))))))</f>
        <v/>
      </c>
      <c r="O206" s="0" t="str">
        <f aca="false">IF($D206="","",IF($D206="Daily",1,IF($D206="Weekly",7,IF($D206="Fortnightly",14,IF($D206="Monthly",30,IF($D206="Quarterly",90,30))))))</f>
        <v/>
      </c>
      <c r="P206" s="0" t="str">
        <f aca="false">IF(AND($L206="Yes",$G206="Only this person",ISNUMBER($O206)),$O206,"")</f>
        <v/>
      </c>
    </row>
  </sheetData>
  <autoFilter ref="A6:N206"/>
  <conditionalFormatting sqref="N7:N206">
    <cfRule type="expression" priority="2" aboveAverage="0" equalAverage="0" bottom="0" percent="0" rank="0" text="" dxfId="7">
      <formula>$N7&lt;&gt;""</formula>
    </cfRule>
  </conditionalFormatting>
  <dataValidations count="5">
    <dataValidation allowBlank="true" errorStyle="stop" operator="between" showDropDown="false" showErrorMessage="false" showInputMessage="false" sqref="B7:B206" type="list">
      <formula1>"Sales,Delivery,Finance,People,Product,Marketing,Operations,Legal / Admin"</formula1>
      <formula2>0</formula2>
    </dataValidation>
    <dataValidation allowBlank="true" errorStyle="stop" operator="between" showDropDown="false" showErrorMessage="false" showInputMessage="false" sqref="C7:C206" type="list">
      <formula1>"Decision,Approval,Task,Relationship,Knowledge"</formula1>
      <formula2>0</formula2>
    </dataValidation>
    <dataValidation allowBlank="true" errorStyle="stop" operator="between" showDropDown="false" showErrorMessage="false" showInputMessage="false" sqref="D7:D206" type="list">
      <formula1>"Daily,Weekly,Fortnightly,Monthly,Quarterly,Ad hoc"</formula1>
      <formula2>0</formula2>
    </dataValidation>
    <dataValidation allowBlank="true" errorStyle="stop" operator="between" showDropDown="false" showErrorMessage="false" showInputMessage="false" sqref="G7:G206" type="list">
      <formula1>"Only this person,Partly,Yes,fully"</formula1>
      <formula2>0</formula2>
    </dataValidation>
    <dataValidation allowBlank="true" errorStyle="stop" operator="between" showDropDown="false" showErrorMessage="false" showInputMessage="false" sqref="I7:I206" type="list">
      <formula1>"Nothing happens,It slows down,A customer notices,Money stops,Compliance risk"</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A1:D18"/>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4"/>
    <col collapsed="false" customWidth="true" hidden="false" outlineLevel="0" max="3" min="2" style="0" width="13"/>
    <col collapsed="false" customWidth="true" hidden="false" outlineLevel="0" max="4" min="4" style="0" width="78"/>
  </cols>
  <sheetData>
    <row r="1" customFormat="false" ht="54" hidden="false" customHeight="true" outlineLevel="0" collapsed="false"/>
    <row r="2" customFormat="false" ht="21" hidden="false" customHeight="true" outlineLevel="0" collapsed="false">
      <c r="A2" s="1" t="s">
        <v>76</v>
      </c>
    </row>
    <row r="3" customFormat="false" ht="13.5" hidden="false" customHeight="true" outlineLevel="0" collapsed="false">
      <c r="A3" s="2" t="s">
        <v>77</v>
      </c>
    </row>
    <row r="4" customFormat="false" ht="3" hidden="false" customHeight="true" outlineLevel="0" collapsed="false">
      <c r="A4" s="3"/>
      <c r="B4" s="3"/>
      <c r="C4" s="3"/>
      <c r="D4" s="3"/>
    </row>
    <row r="5" customFormat="false" ht="9" hidden="false" customHeight="true" outlineLevel="0" collapsed="false"/>
    <row r="6" customFormat="false" ht="30" hidden="false" customHeight="true" outlineLevel="0" collapsed="false">
      <c r="A6" s="10" t="s">
        <v>78</v>
      </c>
      <c r="B6" s="10" t="s">
        <v>79</v>
      </c>
      <c r="C6" s="10" t="s">
        <v>80</v>
      </c>
      <c r="D6" s="11" t="s">
        <v>81</v>
      </c>
    </row>
    <row r="7" customFormat="false" ht="36" hidden="false" customHeight="true" outlineLevel="0" collapsed="false">
      <c r="A7" s="19" t="s">
        <v>82</v>
      </c>
      <c r="B7" s="20" t="n">
        <f aca="false">COUNTIF(Register!$A$7:$A$206,"&lt;&gt;")</f>
        <v>6</v>
      </c>
      <c r="D7" s="21" t="s">
        <v>83</v>
      </c>
    </row>
    <row r="8" customFormat="false" ht="36" hidden="false" customHeight="true" outlineLevel="0" collapsed="false">
      <c r="A8" s="19" t="s">
        <v>84</v>
      </c>
      <c r="B8" s="22" t="n">
        <f aca="false">ROUND(SUMIFS(Register!$K$7:$K$206,Register!$L$7:$L$206,"Yes"),1)</f>
        <v>10.5</v>
      </c>
      <c r="D8" s="21" t="s">
        <v>85</v>
      </c>
    </row>
    <row r="9" customFormat="false" ht="36" hidden="false" customHeight="true" outlineLevel="0" collapsed="false">
      <c r="A9" s="19" t="s">
        <v>86</v>
      </c>
      <c r="B9" s="23" t="n">
        <f aca="false">IF($B$10=0,0,$B$8/$B$10)</f>
        <v>0.826771653543307</v>
      </c>
      <c r="C9" s="24" t="str">
        <f aca="false">IF($B$9&gt;Thresholds!$B$7,"CHECK","OK")</f>
        <v>CHECK</v>
      </c>
      <c r="D9" s="21" t="s">
        <v>87</v>
      </c>
    </row>
    <row r="10" customFormat="false" ht="36" hidden="false" customHeight="true" outlineLevel="0" collapsed="false">
      <c r="A10" s="19" t="s">
        <v>88</v>
      </c>
      <c r="B10" s="22" t="n">
        <f aca="false">ROUND(SUM(Register!$K$7:$K$206),1)</f>
        <v>12.7</v>
      </c>
      <c r="D10" s="21" t="s">
        <v>89</v>
      </c>
    </row>
    <row r="11" customFormat="false" ht="36" hidden="false" customHeight="true" outlineLevel="0" collapsed="false">
      <c r="A11" s="19" t="s">
        <v>90</v>
      </c>
      <c r="B11" s="20" t="n">
        <f aca="false">COUNTIF(Register!$G$7:$G$206,"Only this person")</f>
        <v>4</v>
      </c>
      <c r="C11" s="24" t="str">
        <f aca="false">IF($B$11&gt;0,"CHECK","OK")</f>
        <v>CHECK</v>
      </c>
      <c r="D11" s="21" t="s">
        <v>91</v>
      </c>
    </row>
    <row r="12" customFormat="false" ht="36" hidden="false" customHeight="true" outlineLevel="0" collapsed="false">
      <c r="A12" s="19" t="s">
        <v>92</v>
      </c>
      <c r="B12" s="20" t="n">
        <f aca="false">COUNTIFS(Register!$G$7:$G$206,"Only this person",Register!$L$7:$L$206,"Yes")</f>
        <v>4</v>
      </c>
      <c r="C12" s="24" t="str">
        <f aca="false">IF($B$12&gt;0,"CHECK","OK")</f>
        <v>CHECK</v>
      </c>
      <c r="D12" s="21" t="s">
        <v>93</v>
      </c>
    </row>
    <row r="13" customFormat="false" ht="36" hidden="false" customHeight="true" outlineLevel="0" collapsed="false">
      <c r="A13" s="19" t="s">
        <v>94</v>
      </c>
      <c r="B13" s="20" t="n">
        <f aca="false">COUNTIFS(Register!$G$7:$G$206,"Only this person",Register!$I$7:$I$206,"Money stops")+COUNTIFS(Register!$G$7:$G$206,"Only this person",Register!$I$7:$I$206,"Compliance risk")</f>
        <v>3</v>
      </c>
      <c r="C13" s="24" t="str">
        <f aca="false">IF($B$13&gt;Thresholds!$B$10,"CHECK","OK")</f>
        <v>CHECK</v>
      </c>
      <c r="D13" s="21" t="s">
        <v>95</v>
      </c>
    </row>
    <row r="14" customFormat="false" ht="36" hidden="false" customHeight="true" outlineLevel="0" collapsed="false">
      <c r="A14" s="19" t="s">
        <v>96</v>
      </c>
      <c r="B14" s="20" t="n">
        <f aca="false">IFERROR(MIN(Register!$P$7:$P$206),0)</f>
        <v>7</v>
      </c>
      <c r="C14" s="24" t="str">
        <f aca="false">IF($B$14=0,"OK",IF($B$14&lt;Thresholds!$B$9,"CHECK","OK"))</f>
        <v>CHECK</v>
      </c>
      <c r="D14" s="21" t="s">
        <v>97</v>
      </c>
    </row>
    <row r="15" customFormat="false" ht="36" hidden="false" customHeight="true" outlineLevel="0" collapsed="false">
      <c r="A15" s="19" t="s">
        <v>98</v>
      </c>
      <c r="B15" s="20" t="n">
        <f aca="false">ROUND(SUMIFS(Register!$H$7:$H$206,Register!$G$7:$G$206,"Only this person",Register!$L$7:$L$206,"Yes"),0)</f>
        <v>66</v>
      </c>
      <c r="D15" s="21" t="s">
        <v>99</v>
      </c>
    </row>
    <row r="17" customFormat="false" ht="15" hidden="false" customHeight="false" outlineLevel="0" collapsed="false">
      <c r="A17" s="8" t="s">
        <v>100</v>
      </c>
    </row>
    <row r="18" customFormat="false" ht="30" hidden="false" customHeight="true" outlineLevel="0" collapsed="false">
      <c r="A18" s="25" t="s">
        <v>101</v>
      </c>
      <c r="B18" s="25"/>
      <c r="C18" s="25"/>
      <c r="D18" s="25"/>
    </row>
  </sheetData>
  <mergeCells count="1">
    <mergeCell ref="A18:D18"/>
  </mergeCells>
  <conditionalFormatting sqref="C7:C15">
    <cfRule type="cellIs" priority="2" operator="equal" aboveAverage="0" equalAverage="0" bottom="0" percent="0" rank="0" text="" dxfId="7">
      <formula>"CHECK"</formula>
    </cfRule>
    <cfRule type="cellIs" priority="3" operator="equal" aboveAverage="0" equalAverage="0" bottom="0" percent="0" rank="0" text="" dxfId="8">
      <formula>"OK"</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1F1F"/>
    <pageSetUpPr fitToPage="true"/>
  </sheetPr>
  <dimension ref="A1:D1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8"/>
    <col collapsed="false" customWidth="true" hidden="false" outlineLevel="0" max="3" min="3" style="0" width="26"/>
    <col collapsed="false" customWidth="true" hidden="false" outlineLevel="0" max="4" min="4" style="0" width="76"/>
  </cols>
  <sheetData>
    <row r="1" customFormat="false" ht="54" hidden="false" customHeight="true" outlineLevel="0" collapsed="false"/>
    <row r="2" customFormat="false" ht="21" hidden="false" customHeight="true" outlineLevel="0" collapsed="false">
      <c r="A2" s="1" t="s">
        <v>102</v>
      </c>
    </row>
    <row r="3" customFormat="false" ht="13.5" hidden="false" customHeight="true" outlineLevel="0" collapsed="false">
      <c r="A3" s="2" t="s">
        <v>103</v>
      </c>
    </row>
    <row r="4" customFormat="false" ht="3" hidden="false" customHeight="true" outlineLevel="0" collapsed="false">
      <c r="A4" s="3"/>
      <c r="B4" s="3"/>
      <c r="C4" s="3"/>
      <c r="D4" s="3"/>
    </row>
    <row r="5" customFormat="false" ht="9" hidden="false" customHeight="true" outlineLevel="0" collapsed="false"/>
    <row r="6" customFormat="false" ht="30" hidden="false" customHeight="true" outlineLevel="0" collapsed="false">
      <c r="A6" s="10" t="s">
        <v>104</v>
      </c>
      <c r="B6" s="10" t="s">
        <v>105</v>
      </c>
      <c r="C6" s="10" t="s">
        <v>106</v>
      </c>
      <c r="D6" s="11" t="s">
        <v>107</v>
      </c>
    </row>
    <row r="7" customFormat="false" ht="51.75" hidden="false" customHeight="true" outlineLevel="0" collapsed="false">
      <c r="A7" s="26" t="s">
        <v>108</v>
      </c>
      <c r="B7" s="27" t="n">
        <f aca="false">COUNTIFS(Register!$L$7:$L$206,"Yes",Register!$G$7:$G$206,"Only this person",Register!$D$7:$D$206,"Daily")</f>
        <v>0</v>
      </c>
      <c r="C7" s="27" t="n">
        <f aca="false">COUNTIFS(Register!$L$7:$L$206,"Yes",Register!$G$7:$G$206,"Only this person",Register!$D$7:$D$206,"Daily",Register!$I$7:$I$206,"Money stops")+COUNTIFS(Register!$L$7:$L$206,"Yes",Register!$G$7:$G$206,"Only this person",Register!$D$7:$D$206,"Daily",Register!$I$7:$I$206,"Compliance risk")</f>
        <v>0</v>
      </c>
      <c r="D7" s="21" t="s">
        <v>109</v>
      </c>
    </row>
    <row r="8" customFormat="false" ht="51.75" hidden="false" customHeight="true" outlineLevel="0" collapsed="false">
      <c r="A8" s="26" t="s">
        <v>110</v>
      </c>
      <c r="B8" s="27" t="n">
        <f aca="false">COUNTIFS(Register!$L$7:$L$206,"Yes",Register!$G$7:$G$206,"Only this person",Register!$D$7:$D$206,"Weekly")</f>
        <v>2</v>
      </c>
      <c r="C8" s="27" t="n">
        <f aca="false">COUNTIFS(Register!$L$7:$L$206,"Yes",Register!$G$7:$G$206,"Only this person",Register!$D$7:$D$206,"Weekly",Register!$I$7:$I$206,"Money stops")+COUNTIFS(Register!$L$7:$L$206,"Yes",Register!$G$7:$G$206,"Only this person",Register!$D$7:$D$206,"Weekly",Register!$I$7:$I$206,"Compliance risk")</f>
        <v>1</v>
      </c>
      <c r="D8" s="21" t="s">
        <v>111</v>
      </c>
    </row>
    <row r="9" customFormat="false" ht="51.75" hidden="false" customHeight="true" outlineLevel="0" collapsed="false">
      <c r="A9" s="26" t="s">
        <v>112</v>
      </c>
      <c r="B9" s="27" t="n">
        <f aca="false">COUNTIFS(Register!$L$7:$L$206,"Yes",Register!$G$7:$G$206,"Only this person",Register!$D$7:$D$206,"Fortnightly")</f>
        <v>1</v>
      </c>
      <c r="C9" s="27" t="n">
        <f aca="false">COUNTIFS(Register!$L$7:$L$206,"Yes",Register!$G$7:$G$206,"Only this person",Register!$D$7:$D$206,"Fortnightly",Register!$I$7:$I$206,"Money stops")+COUNTIFS(Register!$L$7:$L$206,"Yes",Register!$G$7:$G$206,"Only this person",Register!$D$7:$D$206,"Fortnightly",Register!$I$7:$I$206,"Compliance risk")</f>
        <v>1</v>
      </c>
      <c r="D9" s="21" t="s">
        <v>113</v>
      </c>
    </row>
    <row r="10" customFormat="false" ht="51.75" hidden="false" customHeight="true" outlineLevel="0" collapsed="false">
      <c r="A10" s="26" t="s">
        <v>114</v>
      </c>
      <c r="B10" s="27" t="n">
        <f aca="false">COUNTIFS(Register!$L$7:$L$206,"Yes",Register!$G$7:$G$206,"Only this person",Register!$D$7:$D$206,"Monthly")+COUNTIFS(Register!$L$7:$L$206,"Yes",Register!$G$7:$G$206,"Only this person",Register!$D$7:$D$206,"Quarterly")+COUNTIFS(Register!$L$7:$L$206,"Yes",Register!$G$7:$G$206,"Only this person",Register!$D$7:$D$206,"Ad hoc")</f>
        <v>1</v>
      </c>
      <c r="C10" s="27" t="n">
        <f aca="false">COUNTIFS(Register!$L$7:$L$206,"Yes",Register!$G$7:$G$206,"Only this person",Register!$D$7:$D$206,"Monthly",Register!$I$7:$I$206,"Compliance risk")+COUNTIFS(Register!$L$7:$L$206,"Yes",Register!$G$7:$G$206,"Only this person",Register!$D$7:$D$206,"Monthly",Register!$I$7:$I$206,"Money stops")</f>
        <v>1</v>
      </c>
      <c r="D10" s="21" t="s">
        <v>115</v>
      </c>
    </row>
    <row r="12" customFormat="false" ht="21.75" hidden="false" customHeight="true" outlineLevel="0" collapsed="false">
      <c r="A12" s="6" t="s">
        <v>116</v>
      </c>
      <c r="B12" s="7"/>
      <c r="C12" s="7"/>
      <c r="D12" s="7"/>
    </row>
    <row r="13" customFormat="false" ht="15" hidden="false" customHeight="false" outlineLevel="0" collapsed="false">
      <c r="A13" s="5" t="s">
        <v>117</v>
      </c>
      <c r="B13" s="5"/>
      <c r="C13" s="5"/>
      <c r="D13" s="5"/>
    </row>
    <row r="14" customFormat="false" ht="15" hidden="false" customHeight="false" outlineLevel="0" collapsed="false">
      <c r="A14" s="5" t="s">
        <v>118</v>
      </c>
      <c r="B14" s="5"/>
      <c r="C14" s="5"/>
      <c r="D14" s="5"/>
    </row>
    <row r="15" customFormat="false" ht="15" hidden="false" customHeight="false" outlineLevel="0" collapsed="false">
      <c r="A15" s="28"/>
      <c r="B15" s="28"/>
      <c r="C15" s="28"/>
      <c r="D15" s="28"/>
    </row>
    <row r="16" customFormat="false" ht="15" hidden="false" customHeight="false" outlineLevel="0" collapsed="false">
      <c r="A16" s="5" t="s">
        <v>119</v>
      </c>
      <c r="B16" s="5"/>
      <c r="C16" s="5"/>
      <c r="D16" s="5"/>
    </row>
  </sheetData>
  <mergeCells count="4">
    <mergeCell ref="A13:D13"/>
    <mergeCell ref="A14:D14"/>
    <mergeCell ref="A15:D15"/>
    <mergeCell ref="A16:D16"/>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769A"/>
    <pageSetUpPr fitToPage="true"/>
  </sheetPr>
  <dimension ref="A1:G25"/>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18"/>
    <col collapsed="false" customWidth="true" hidden="false" outlineLevel="0" max="3" min="3" style="0" width="14"/>
    <col collapsed="false" customWidth="true" hidden="false" outlineLevel="0" max="4" min="4" style="0" width="46"/>
    <col collapsed="false" customWidth="true" hidden="false" outlineLevel="0" max="5" min="5" style="0" width="14"/>
    <col collapsed="false" customWidth="true" hidden="false" outlineLevel="0" max="6" min="6" style="0" width="16"/>
    <col collapsed="false" customWidth="true" hidden="false" outlineLevel="0" max="7" min="7" style="0" width="30"/>
  </cols>
  <sheetData>
    <row r="1" customFormat="false" ht="54" hidden="false" customHeight="true" outlineLevel="0" collapsed="false"/>
    <row r="2" customFormat="false" ht="21" hidden="false" customHeight="true" outlineLevel="0" collapsed="false">
      <c r="A2" s="1" t="s">
        <v>120</v>
      </c>
    </row>
    <row r="3" customFormat="false" ht="13.5" hidden="false" customHeight="true" outlineLevel="0" collapsed="false">
      <c r="A3" s="2" t="s">
        <v>121</v>
      </c>
    </row>
    <row r="4" customFormat="false" ht="3" hidden="false" customHeight="true" outlineLevel="0" collapsed="false">
      <c r="A4" s="3"/>
      <c r="B4" s="3"/>
      <c r="C4" s="3"/>
      <c r="D4" s="3"/>
      <c r="E4" s="3"/>
      <c r="F4" s="3"/>
      <c r="G4" s="3"/>
    </row>
    <row r="5" customFormat="false" ht="9" hidden="false" customHeight="true" outlineLevel="0" collapsed="false"/>
    <row r="6" customFormat="false" ht="30" hidden="false" customHeight="true" outlineLevel="0" collapsed="false">
      <c r="A6" s="10" t="s">
        <v>122</v>
      </c>
      <c r="B6" s="10" t="s">
        <v>123</v>
      </c>
      <c r="C6" s="10" t="s">
        <v>124</v>
      </c>
      <c r="D6" s="10" t="s">
        <v>125</v>
      </c>
      <c r="E6" s="10" t="s">
        <v>126</v>
      </c>
      <c r="F6" s="10" t="s">
        <v>127</v>
      </c>
      <c r="G6" s="11" t="s">
        <v>128</v>
      </c>
    </row>
    <row r="7" customFormat="false" ht="30" hidden="false" customHeight="true" outlineLevel="0" collapsed="false">
      <c r="A7" s="12" t="s">
        <v>51</v>
      </c>
      <c r="B7" s="12" t="s">
        <v>74</v>
      </c>
      <c r="C7" s="29"/>
      <c r="D7" s="12" t="s">
        <v>129</v>
      </c>
      <c r="E7" s="30" t="n">
        <v>6</v>
      </c>
      <c r="F7" s="30" t="n">
        <v>1.4</v>
      </c>
      <c r="G7" s="31" t="str">
        <f aca="false">IF(OR($E7="",$F7="",$F7=0),"",IF($E7/$F7&lt;=Thresholds!$B$11,TEXT($E7/$F7,"0.0")&amp;" months. Obviously worth doing.",TEXT($E7/$F7,"0.0")&amp;" months. Worth doing, but not first."))</f>
        <v>4.3 months. Obviously worth doing.</v>
      </c>
    </row>
    <row r="8" customFormat="false" ht="30" hidden="false" customHeight="true" outlineLevel="0" collapsed="false">
      <c r="A8" s="12"/>
      <c r="B8" s="12"/>
      <c r="C8" s="29"/>
      <c r="D8" s="12"/>
      <c r="E8" s="30"/>
      <c r="F8" s="30"/>
      <c r="G8" s="31" t="str">
        <f aca="false">IF(OR($E8="",$F8="",$F8=0),"",IF($E8/$F8&lt;=Thresholds!$B$11,TEXT($E8/$F8,"0.0")&amp;" months. Obviously worth doing.",TEXT($E8/$F8,"0.0")&amp;" months. Worth doing, but not first."))</f>
        <v/>
      </c>
    </row>
    <row r="9" customFormat="false" ht="30" hidden="false" customHeight="true" outlineLevel="0" collapsed="false">
      <c r="A9" s="12"/>
      <c r="B9" s="12"/>
      <c r="C9" s="29"/>
      <c r="D9" s="12"/>
      <c r="E9" s="30"/>
      <c r="F9" s="30"/>
      <c r="G9" s="31" t="str">
        <f aca="false">IF(OR($E9="",$F9="",$F9=0),"",IF($E9/$F9&lt;=Thresholds!$B$11,TEXT($E9/$F9,"0.0")&amp;" months. Obviously worth doing.",TEXT($E9/$F9,"0.0")&amp;" months. Worth doing, but not first."))</f>
        <v/>
      </c>
    </row>
    <row r="10" customFormat="false" ht="30" hidden="false" customHeight="true" outlineLevel="0" collapsed="false">
      <c r="A10" s="12"/>
      <c r="B10" s="12"/>
      <c r="C10" s="29"/>
      <c r="D10" s="12"/>
      <c r="E10" s="30"/>
      <c r="F10" s="30"/>
      <c r="G10" s="31" t="str">
        <f aca="false">IF(OR($E10="",$F10="",$F10=0),"",IF($E10/$F10&lt;=Thresholds!$B$11,TEXT($E10/$F10,"0.0")&amp;" months. Obviously worth doing.",TEXT($E10/$F10,"0.0")&amp;" months. Worth doing, but not first."))</f>
        <v/>
      </c>
    </row>
    <row r="11" customFormat="false" ht="30" hidden="false" customHeight="true" outlineLevel="0" collapsed="false">
      <c r="A11" s="12"/>
      <c r="B11" s="12"/>
      <c r="C11" s="29"/>
      <c r="D11" s="12"/>
      <c r="E11" s="30"/>
      <c r="F11" s="30"/>
      <c r="G11" s="31" t="str">
        <f aca="false">IF(OR($E11="",$F11="",$F11=0),"",IF($E11/$F11&lt;=Thresholds!$B$11,TEXT($E11/$F11,"0.0")&amp;" months. Obviously worth doing.",TEXT($E11/$F11,"0.0")&amp;" months. Worth doing, but not first."))</f>
        <v/>
      </c>
    </row>
    <row r="12" customFormat="false" ht="30" hidden="false" customHeight="true" outlineLevel="0" collapsed="false">
      <c r="A12" s="12"/>
      <c r="B12" s="12"/>
      <c r="C12" s="29"/>
      <c r="D12" s="12"/>
      <c r="E12" s="30"/>
      <c r="F12" s="30"/>
      <c r="G12" s="31" t="str">
        <f aca="false">IF(OR($E12="",$F12="",$F12=0),"",IF($E12/$F12&lt;=Thresholds!$B$11,TEXT($E12/$F12,"0.0")&amp;" months. Obviously worth doing.",TEXT($E12/$F12,"0.0")&amp;" months. Worth doing, but not first."))</f>
        <v/>
      </c>
    </row>
    <row r="13" customFormat="false" ht="30" hidden="false" customHeight="true" outlineLevel="0" collapsed="false">
      <c r="A13" s="12"/>
      <c r="B13" s="12"/>
      <c r="C13" s="29"/>
      <c r="D13" s="12"/>
      <c r="E13" s="30"/>
      <c r="F13" s="30"/>
      <c r="G13" s="31" t="str">
        <f aca="false">IF(OR($E13="",$F13="",$F13=0),"",IF($E13/$F13&lt;=Thresholds!$B$11,TEXT($E13/$F13,"0.0")&amp;" months. Obviously worth doing.",TEXT($E13/$F13,"0.0")&amp;" months. Worth doing, but not first."))</f>
        <v/>
      </c>
    </row>
    <row r="14" customFormat="false" ht="30" hidden="false" customHeight="true" outlineLevel="0" collapsed="false">
      <c r="A14" s="12"/>
      <c r="B14" s="12"/>
      <c r="C14" s="29"/>
      <c r="D14" s="12"/>
      <c r="E14" s="30"/>
      <c r="F14" s="30"/>
      <c r="G14" s="31" t="str">
        <f aca="false">IF(OR($E14="",$F14="",$F14=0),"",IF($E14/$F14&lt;=Thresholds!$B$11,TEXT($E14/$F14,"0.0")&amp;" months. Obviously worth doing.",TEXT($E14/$F14,"0.0")&amp;" months. Worth doing, but not first."))</f>
        <v/>
      </c>
    </row>
    <row r="15" customFormat="false" ht="30" hidden="false" customHeight="true" outlineLevel="0" collapsed="false">
      <c r="A15" s="12"/>
      <c r="B15" s="12"/>
      <c r="C15" s="29"/>
      <c r="D15" s="12"/>
      <c r="E15" s="30"/>
      <c r="F15" s="30"/>
      <c r="G15" s="31" t="str">
        <f aca="false">IF(OR($E15="",$F15="",$F15=0),"",IF($E15/$F15&lt;=Thresholds!$B$11,TEXT($E15/$F15,"0.0")&amp;" months. Obviously worth doing.",TEXT($E15/$F15,"0.0")&amp;" months. Worth doing, but not first."))</f>
        <v/>
      </c>
    </row>
    <row r="16" customFormat="false" ht="30" hidden="false" customHeight="true" outlineLevel="0" collapsed="false">
      <c r="A16" s="12"/>
      <c r="B16" s="12"/>
      <c r="C16" s="29"/>
      <c r="D16" s="12"/>
      <c r="E16" s="30"/>
      <c r="F16" s="30"/>
      <c r="G16" s="31" t="str">
        <f aca="false">IF(OR($E16="",$F16="",$F16=0),"",IF($E16/$F16&lt;=Thresholds!$B$11,TEXT($E16/$F16,"0.0")&amp;" months. Obviously worth doing.",TEXT($E16/$F16,"0.0")&amp;" months. Worth doing, but not first."))</f>
        <v/>
      </c>
    </row>
    <row r="17" customFormat="false" ht="30" hidden="false" customHeight="true" outlineLevel="0" collapsed="false">
      <c r="A17" s="12"/>
      <c r="B17" s="12"/>
      <c r="C17" s="29"/>
      <c r="D17" s="12"/>
      <c r="E17" s="30"/>
      <c r="F17" s="30"/>
      <c r="G17" s="31" t="str">
        <f aca="false">IF(OR($E17="",$F17="",$F17=0),"",IF($E17/$F17&lt;=Thresholds!$B$11,TEXT($E17/$F17,"0.0")&amp;" months. Obviously worth doing.",TEXT($E17/$F17,"0.0")&amp;" months. Worth doing, but not first."))</f>
        <v/>
      </c>
    </row>
    <row r="18" customFormat="false" ht="30" hidden="false" customHeight="true" outlineLevel="0" collapsed="false">
      <c r="A18" s="12"/>
      <c r="B18" s="12"/>
      <c r="C18" s="29"/>
      <c r="D18" s="12"/>
      <c r="E18" s="30"/>
      <c r="F18" s="30"/>
      <c r="G18" s="31" t="str">
        <f aca="false">IF(OR($E18="",$F18="",$F18=0),"",IF($E18/$F18&lt;=Thresholds!$B$11,TEXT($E18/$F18,"0.0")&amp;" months. Obviously worth doing.",TEXT($E18/$F18,"0.0")&amp;" months. Worth doing, but not first."))</f>
        <v/>
      </c>
    </row>
    <row r="20" customFormat="false" ht="21.75" hidden="false" customHeight="true" outlineLevel="0" collapsed="false">
      <c r="A20" s="6" t="s">
        <v>130</v>
      </c>
      <c r="B20" s="7"/>
      <c r="C20" s="7"/>
      <c r="D20" s="7"/>
      <c r="E20" s="7"/>
      <c r="F20" s="7"/>
      <c r="G20" s="7"/>
    </row>
    <row r="21" customFormat="false" ht="15" hidden="false" customHeight="false" outlineLevel="0" collapsed="false">
      <c r="A21" s="5" t="s">
        <v>131</v>
      </c>
      <c r="B21" s="5"/>
      <c r="C21" s="5"/>
      <c r="D21" s="5"/>
      <c r="E21" s="5"/>
      <c r="F21" s="5"/>
      <c r="G21" s="5"/>
    </row>
    <row r="22" customFormat="false" ht="15" hidden="false" customHeight="false" outlineLevel="0" collapsed="false">
      <c r="A22" s="5" t="s">
        <v>132</v>
      </c>
      <c r="B22" s="5"/>
      <c r="C22" s="5"/>
      <c r="D22" s="5"/>
      <c r="E22" s="5"/>
      <c r="F22" s="5"/>
      <c r="G22" s="5"/>
    </row>
    <row r="23" customFormat="false" ht="15" hidden="false" customHeight="false" outlineLevel="0" collapsed="false">
      <c r="A23" s="5" t="s">
        <v>133</v>
      </c>
      <c r="B23" s="5"/>
      <c r="C23" s="5"/>
      <c r="D23" s="5"/>
      <c r="E23" s="5"/>
      <c r="F23" s="5"/>
      <c r="G23" s="5"/>
    </row>
    <row r="24" customFormat="false" ht="15" hidden="false" customHeight="false" outlineLevel="0" collapsed="false">
      <c r="A24" s="28"/>
      <c r="B24" s="28"/>
      <c r="C24" s="28"/>
      <c r="D24" s="28"/>
      <c r="E24" s="28"/>
      <c r="F24" s="28"/>
      <c r="G24" s="28"/>
    </row>
    <row r="25" customFormat="false" ht="15" hidden="false" customHeight="false" outlineLevel="0" collapsed="false">
      <c r="A25" s="5" t="s">
        <v>134</v>
      </c>
      <c r="B25" s="5"/>
      <c r="C25" s="5"/>
      <c r="D25" s="5"/>
      <c r="E25" s="5"/>
      <c r="F25" s="5"/>
      <c r="G25" s="5"/>
    </row>
  </sheetData>
  <mergeCells count="5">
    <mergeCell ref="A21:G21"/>
    <mergeCell ref="A22:G22"/>
    <mergeCell ref="A23:G23"/>
    <mergeCell ref="A24:G24"/>
    <mergeCell ref="A25:G25"/>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769A"/>
    <pageSetUpPr fitToPage="true"/>
  </sheetPr>
  <dimension ref="A1:E22"/>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3" min="2" style="0" width="22"/>
    <col collapsed="false" customWidth="true" hidden="false" outlineLevel="0" max="4" min="4" style="0" width="52"/>
    <col collapsed="false" customWidth="true" hidden="false" outlineLevel="0" max="5" min="5" style="0" width="16"/>
  </cols>
  <sheetData>
    <row r="1" customFormat="false" ht="54" hidden="false" customHeight="true" outlineLevel="0" collapsed="false"/>
    <row r="2" customFormat="false" ht="21" hidden="false" customHeight="true" outlineLevel="0" collapsed="false">
      <c r="A2" s="1" t="s">
        <v>135</v>
      </c>
    </row>
    <row r="3" customFormat="false" ht="13.5" hidden="false" customHeight="true" outlineLevel="0" collapsed="false">
      <c r="A3" s="2" t="s">
        <v>136</v>
      </c>
    </row>
    <row r="4" customFormat="false" ht="3" hidden="false" customHeight="true" outlineLevel="0" collapsed="false">
      <c r="A4" s="3"/>
      <c r="B4" s="3"/>
      <c r="C4" s="3"/>
      <c r="D4" s="3"/>
      <c r="E4" s="3"/>
    </row>
    <row r="5" customFormat="false" ht="9" hidden="false" customHeight="true" outlineLevel="0" collapsed="false"/>
    <row r="6" customFormat="false" ht="30" hidden="false" customHeight="true" outlineLevel="0" collapsed="false">
      <c r="A6" s="10" t="s">
        <v>38</v>
      </c>
      <c r="B6" s="10" t="s">
        <v>137</v>
      </c>
      <c r="C6" s="10" t="s">
        <v>138</v>
      </c>
      <c r="D6" s="10" t="s">
        <v>139</v>
      </c>
      <c r="E6" s="11" t="s">
        <v>140</v>
      </c>
    </row>
    <row r="7" customFormat="false" ht="37.5" hidden="false" customHeight="true" outlineLevel="0" collapsed="false">
      <c r="A7" s="26" t="s">
        <v>58</v>
      </c>
      <c r="B7" s="12"/>
      <c r="C7" s="12"/>
      <c r="D7" s="12"/>
      <c r="E7" s="29"/>
    </row>
    <row r="8" customFormat="false" ht="37.5" hidden="false" customHeight="true" outlineLevel="0" collapsed="false">
      <c r="A8" s="26" t="s">
        <v>73</v>
      </c>
      <c r="B8" s="12"/>
      <c r="C8" s="12"/>
      <c r="D8" s="12"/>
      <c r="E8" s="29"/>
    </row>
    <row r="9" customFormat="false" ht="37.5" hidden="false" customHeight="true" outlineLevel="0" collapsed="false">
      <c r="A9" s="26" t="s">
        <v>52</v>
      </c>
      <c r="B9" s="12"/>
      <c r="C9" s="12"/>
      <c r="D9" s="12"/>
      <c r="E9" s="29"/>
    </row>
    <row r="10" customFormat="false" ht="37.5" hidden="false" customHeight="true" outlineLevel="0" collapsed="false">
      <c r="A10" s="26" t="s">
        <v>141</v>
      </c>
      <c r="B10" s="12"/>
      <c r="C10" s="12"/>
      <c r="D10" s="12"/>
      <c r="E10" s="29"/>
    </row>
    <row r="11" customFormat="false" ht="37.5" hidden="false" customHeight="true" outlineLevel="0" collapsed="false">
      <c r="A11" s="26" t="s">
        <v>142</v>
      </c>
      <c r="B11" s="12"/>
      <c r="C11" s="12"/>
      <c r="D11" s="12"/>
      <c r="E11" s="29"/>
    </row>
    <row r="12" customFormat="false" ht="37.5" hidden="false" customHeight="true" outlineLevel="0" collapsed="false">
      <c r="A12" s="26" t="s">
        <v>143</v>
      </c>
      <c r="B12" s="12"/>
      <c r="C12" s="12"/>
      <c r="D12" s="12"/>
      <c r="E12" s="29"/>
    </row>
    <row r="13" customFormat="false" ht="37.5" hidden="false" customHeight="true" outlineLevel="0" collapsed="false">
      <c r="A13" s="26" t="s">
        <v>144</v>
      </c>
      <c r="B13" s="12"/>
      <c r="C13" s="12"/>
      <c r="D13" s="12"/>
      <c r="E13" s="29"/>
    </row>
    <row r="14" customFormat="false" ht="37.5" hidden="false" customHeight="true" outlineLevel="0" collapsed="false">
      <c r="A14" s="26" t="s">
        <v>145</v>
      </c>
      <c r="B14" s="12"/>
      <c r="C14" s="12"/>
      <c r="D14" s="12"/>
      <c r="E14" s="29"/>
    </row>
    <row r="16" customFormat="false" ht="21.75" hidden="false" customHeight="true" outlineLevel="0" collapsed="false">
      <c r="A16" s="6" t="s">
        <v>146</v>
      </c>
      <c r="B16" s="7"/>
      <c r="C16" s="7"/>
      <c r="D16" s="7"/>
      <c r="E16" s="7"/>
    </row>
    <row r="17" customFormat="false" ht="15" hidden="false" customHeight="false" outlineLevel="0" collapsed="false">
      <c r="A17" s="5" t="s">
        <v>147</v>
      </c>
      <c r="B17" s="5"/>
      <c r="C17" s="5"/>
      <c r="D17" s="5"/>
      <c r="E17" s="5"/>
    </row>
    <row r="18" customFormat="false" ht="15" hidden="false" customHeight="false" outlineLevel="0" collapsed="false">
      <c r="A18" s="5" t="s">
        <v>148</v>
      </c>
      <c r="B18" s="5"/>
      <c r="C18" s="5"/>
      <c r="D18" s="5"/>
      <c r="E18" s="5"/>
    </row>
    <row r="19" customFormat="false" ht="15" hidden="false" customHeight="false" outlineLevel="0" collapsed="false">
      <c r="A19" s="28"/>
      <c r="B19" s="28"/>
      <c r="C19" s="28"/>
      <c r="D19" s="28"/>
      <c r="E19" s="28"/>
    </row>
    <row r="20" customFormat="false" ht="15" hidden="false" customHeight="false" outlineLevel="0" collapsed="false">
      <c r="A20" s="5" t="s">
        <v>149</v>
      </c>
      <c r="B20" s="5"/>
      <c r="C20" s="5"/>
      <c r="D20" s="5"/>
      <c r="E20" s="5"/>
    </row>
    <row r="21" customFormat="false" ht="15" hidden="false" customHeight="false" outlineLevel="0" collapsed="false">
      <c r="A21" s="5" t="s">
        <v>150</v>
      </c>
      <c r="B21" s="5"/>
      <c r="C21" s="5"/>
      <c r="D21" s="5"/>
      <c r="E21" s="5"/>
    </row>
    <row r="22" customFormat="false" ht="15" hidden="false" customHeight="false" outlineLevel="0" collapsed="false">
      <c r="A22" s="5" t="s">
        <v>151</v>
      </c>
      <c r="B22" s="5"/>
      <c r="C22" s="5"/>
      <c r="D22" s="5"/>
      <c r="E22" s="5"/>
    </row>
  </sheetData>
  <mergeCells count="6">
    <mergeCell ref="A17:E17"/>
    <mergeCell ref="A18:E18"/>
    <mergeCell ref="A19:E19"/>
    <mergeCell ref="A20:E20"/>
    <mergeCell ref="A21:E21"/>
    <mergeCell ref="A22:E22"/>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F6F2A"/>
    <pageSetUpPr fitToPage="true"/>
  </sheetPr>
  <dimension ref="A1:C14"/>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2" min="2" style="0" width="11"/>
    <col collapsed="false" customWidth="true" hidden="false" outlineLevel="0" max="3" min="3" style="0" width="84"/>
  </cols>
  <sheetData>
    <row r="1" customFormat="false" ht="54" hidden="false" customHeight="true" outlineLevel="0" collapsed="false"/>
    <row r="2" customFormat="false" ht="21" hidden="false" customHeight="true" outlineLevel="0" collapsed="false">
      <c r="A2" s="1" t="s">
        <v>152</v>
      </c>
    </row>
    <row r="3" customFormat="false" ht="13.5" hidden="false" customHeight="true" outlineLevel="0" collapsed="false">
      <c r="A3" s="2" t="s">
        <v>153</v>
      </c>
    </row>
    <row r="4" customFormat="false" ht="3" hidden="false" customHeight="true" outlineLevel="0" collapsed="false">
      <c r="A4" s="3"/>
      <c r="B4" s="3"/>
      <c r="C4" s="3"/>
    </row>
    <row r="5" customFormat="false" ht="9" hidden="false" customHeight="true" outlineLevel="0" collapsed="false"/>
    <row r="6" customFormat="false" ht="30" hidden="false" customHeight="true" outlineLevel="0" collapsed="false">
      <c r="A6" s="10" t="s">
        <v>154</v>
      </c>
      <c r="B6" s="10" t="s">
        <v>79</v>
      </c>
      <c r="C6" s="11" t="s">
        <v>155</v>
      </c>
    </row>
    <row r="7" customFormat="false" ht="33.75" hidden="false" customHeight="true" outlineLevel="0" collapsed="false">
      <c r="A7" s="19" t="s">
        <v>156</v>
      </c>
      <c r="B7" s="32" t="n">
        <v>0.3</v>
      </c>
      <c r="C7" s="21" t="s">
        <v>157</v>
      </c>
    </row>
    <row r="8" customFormat="false" ht="33.75" hidden="false" customHeight="true" outlineLevel="0" collapsed="false">
      <c r="A8" s="19" t="s">
        <v>158</v>
      </c>
      <c r="B8" s="33" t="n">
        <v>8</v>
      </c>
      <c r="C8" s="21" t="s">
        <v>159</v>
      </c>
    </row>
    <row r="9" customFormat="false" ht="33.75" hidden="false" customHeight="true" outlineLevel="0" collapsed="false">
      <c r="A9" s="19" t="s">
        <v>160</v>
      </c>
      <c r="B9" s="33" t="n">
        <v>14</v>
      </c>
      <c r="C9" s="21" t="s">
        <v>161</v>
      </c>
    </row>
    <row r="10" customFormat="false" ht="33.75" hidden="false" customHeight="true" outlineLevel="0" collapsed="false">
      <c r="A10" s="19" t="s">
        <v>162</v>
      </c>
      <c r="B10" s="33" t="n">
        <v>0</v>
      </c>
      <c r="C10" s="21" t="s">
        <v>163</v>
      </c>
    </row>
    <row r="11" customFormat="false" ht="33.75" hidden="false" customHeight="true" outlineLevel="0" collapsed="false">
      <c r="A11" s="19" t="s">
        <v>164</v>
      </c>
      <c r="B11" s="33" t="n">
        <v>6</v>
      </c>
      <c r="C11" s="21" t="s">
        <v>165</v>
      </c>
    </row>
    <row r="13" customFormat="false" ht="15" hidden="false" customHeight="false" outlineLevel="0" collapsed="false">
      <c r="A13" s="8" t="s">
        <v>166</v>
      </c>
    </row>
    <row r="14" customFormat="false" ht="42" hidden="false" customHeight="true" outlineLevel="0" collapsed="false">
      <c r="A14" s="25" t="s">
        <v>167</v>
      </c>
      <c r="B14" s="25"/>
      <c r="C14" s="25"/>
    </row>
  </sheetData>
  <mergeCells count="1">
    <mergeCell ref="A14:C14"/>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769A"/>
    <pageSetUpPr fitToPage="true"/>
  </sheetPr>
  <dimension ref="B1:C29"/>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42"/>
    <col collapsed="false" customWidth="true" hidden="false" outlineLevel="0" max="3" min="3" style="0" width="64"/>
  </cols>
  <sheetData>
    <row r="1" customFormat="false" ht="54" hidden="false" customHeight="true" outlineLevel="0" collapsed="false"/>
    <row r="2" customFormat="false" ht="21" hidden="false" customHeight="true" outlineLevel="0" collapsed="false">
      <c r="B2" s="1" t="s">
        <v>168</v>
      </c>
    </row>
    <row r="3" customFormat="false" ht="13.5" hidden="false" customHeight="true" outlineLevel="0" collapsed="false">
      <c r="B3" s="2" t="s">
        <v>169</v>
      </c>
    </row>
    <row r="4" customFormat="false" ht="3" hidden="false" customHeight="true" outlineLevel="0" collapsed="false">
      <c r="B4" s="3"/>
      <c r="C4" s="3"/>
    </row>
    <row r="5" customFormat="false" ht="9" hidden="false" customHeight="true" outlineLevel="0" collapsed="false"/>
    <row r="6" customFormat="false" ht="43.5" hidden="false" customHeight="true" outlineLevel="0" collapsed="false">
      <c r="B6" s="25" t="s">
        <v>170</v>
      </c>
      <c r="C6" s="25"/>
    </row>
    <row r="8" customFormat="false" ht="21.75" hidden="false" customHeight="true" outlineLevel="0" collapsed="false">
      <c r="B8" s="6" t="s">
        <v>171</v>
      </c>
      <c r="C8" s="7"/>
    </row>
    <row r="9" customFormat="false" ht="19.5" hidden="false" customHeight="true" outlineLevel="0" collapsed="false">
      <c r="B9" s="19" t="s">
        <v>82</v>
      </c>
      <c r="C9" s="34" t="n">
        <f aca="false">Exposure!$B$7</f>
        <v>6</v>
      </c>
    </row>
    <row r="10" customFormat="false" ht="19.5" hidden="false" customHeight="true" outlineLevel="0" collapsed="false">
      <c r="B10" s="19" t="s">
        <v>84</v>
      </c>
      <c r="C10" s="35" t="n">
        <f aca="false">Exposure!$B$8</f>
        <v>10.5</v>
      </c>
    </row>
    <row r="11" customFormat="false" ht="19.5" hidden="false" customHeight="true" outlineLevel="0" collapsed="false">
      <c r="B11" s="19" t="s">
        <v>86</v>
      </c>
      <c r="C11" s="36" t="n">
        <f aca="false">Exposure!$B$9</f>
        <v>0.826771653543307</v>
      </c>
    </row>
    <row r="12" customFormat="false" ht="19.5" hidden="false" customHeight="true" outlineLevel="0" collapsed="false">
      <c r="B12" s="19" t="s">
        <v>92</v>
      </c>
      <c r="C12" s="34" t="n">
        <f aca="false">Exposure!$B$12</f>
        <v>4</v>
      </c>
    </row>
    <row r="13" customFormat="false" ht="19.5" hidden="false" customHeight="true" outlineLevel="0" collapsed="false">
      <c r="B13" s="19" t="s">
        <v>172</v>
      </c>
      <c r="C13" s="34" t="n">
        <f aca="false">Exposure!$B$13</f>
        <v>3</v>
      </c>
    </row>
    <row r="14" customFormat="false" ht="19.5" hidden="false" customHeight="true" outlineLevel="0" collapsed="false">
      <c r="B14" s="19" t="s">
        <v>96</v>
      </c>
      <c r="C14" s="34" t="n">
        <f aca="false">Exposure!$B$14</f>
        <v>7</v>
      </c>
    </row>
    <row r="15" customFormat="false" ht="19.5" hidden="false" customHeight="true" outlineLevel="0" collapsed="false">
      <c r="B15" s="19" t="s">
        <v>98</v>
      </c>
      <c r="C15" s="34" t="n">
        <f aca="false">Exposure!$B$15</f>
        <v>66</v>
      </c>
    </row>
    <row r="17" customFormat="false" ht="15" hidden="false" customHeight="false" outlineLevel="0" collapsed="false">
      <c r="B17" s="2" t="s">
        <v>173</v>
      </c>
    </row>
    <row r="19" customFormat="false" ht="21.75" hidden="false" customHeight="true" outlineLevel="0" collapsed="false">
      <c r="B19" s="6" t="s">
        <v>174</v>
      </c>
      <c r="C19" s="7"/>
    </row>
    <row r="20" customFormat="false" ht="31.5" hidden="false" customHeight="true" outlineLevel="0" collapsed="false">
      <c r="B20" s="19" t="s">
        <v>175</v>
      </c>
      <c r="C20" s="12"/>
    </row>
    <row r="21" customFormat="false" ht="55.5" hidden="false" customHeight="true" outlineLevel="0" collapsed="false">
      <c r="B21" s="19" t="s">
        <v>176</v>
      </c>
      <c r="C21" s="12"/>
    </row>
    <row r="22" customFormat="false" ht="55.5" hidden="false" customHeight="true" outlineLevel="0" collapsed="false">
      <c r="B22" s="19" t="s">
        <v>177</v>
      </c>
      <c r="C22" s="12"/>
    </row>
    <row r="24" customFormat="false" ht="21.75" hidden="false" customHeight="true" outlineLevel="0" collapsed="false">
      <c r="B24" s="6" t="s">
        <v>178</v>
      </c>
      <c r="C24" s="7"/>
    </row>
    <row r="25" customFormat="false" ht="43.5" hidden="false" customHeight="true" outlineLevel="0" collapsed="false">
      <c r="B25" s="25" t="s">
        <v>179</v>
      </c>
      <c r="C25" s="25"/>
    </row>
    <row r="26" customFormat="false" ht="6" hidden="false" customHeight="true" outlineLevel="0" collapsed="false">
      <c r="B26" s="37"/>
      <c r="C26" s="37"/>
    </row>
    <row r="27" customFormat="false" ht="43.5" hidden="false" customHeight="true" outlineLevel="0" collapsed="false">
      <c r="B27" s="25" t="s">
        <v>180</v>
      </c>
      <c r="C27" s="25"/>
    </row>
    <row r="28" customFormat="false" ht="6" hidden="false" customHeight="true" outlineLevel="0" collapsed="false">
      <c r="B28" s="37"/>
      <c r="C28" s="37"/>
    </row>
    <row r="29" customFormat="false" ht="43.5" hidden="false" customHeight="true" outlineLevel="0" collapsed="false">
      <c r="B29" s="25" t="s">
        <v>181</v>
      </c>
      <c r="C29" s="25"/>
    </row>
  </sheetData>
  <mergeCells count="6">
    <mergeCell ref="B6:C6"/>
    <mergeCell ref="B25:C25"/>
    <mergeCell ref="B26:C26"/>
    <mergeCell ref="B27:C27"/>
    <mergeCell ref="B28:C28"/>
    <mergeCell ref="B29:C29"/>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Operating system</cp:category>
  <dcterms:created xsi:type="dcterms:W3CDTF">2026-09-07T00:44:10Z</dcterms:created>
  <dc:creator>CNNCTD, LLC</dc:creator>
  <dc:description>Measures how much of a business runs through one person, what it would cost to hand each piece over, and what breaks first if that person disappears. cnnctd.work</dc:description>
  <cp:keywords>founder dependency key person risk delegation discipline stacking CNNCTD</cp:keywords>
  <dc:language>en-US</dc:language>
  <cp:lastModifiedBy>CNNCTD, LLC</cp:lastModifiedBy>
  <dcterms:modified xsi:type="dcterms:W3CDTF">2026-09-07T00:44:10Z</dcterms:modified>
  <cp:revision>0</cp:revision>
  <dc:subject/>
  <dc:title>The Founder Dependency Audit — CNNCTD</dc:title>
</cp:coreProperties>
</file>

<file path=docProps/custom.xml><?xml version="1.0" encoding="utf-8"?>
<Properties xmlns="http://schemas.openxmlformats.org/officeDocument/2006/custom-properties" xmlns:vt="http://schemas.openxmlformats.org/officeDocument/2006/docPropsVTypes"/>
</file>